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4.2025\"/>
    </mc:Choice>
  </mc:AlternateContent>
  <xr:revisionPtr revIDLastSave="0" documentId="13_ncr:1_{DF1326D2-B94C-4BFE-8599-324ED336972C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5" l="1"/>
  <c r="F8" i="15"/>
  <c r="F9" i="15"/>
  <c r="F10" i="15"/>
  <c r="F11" i="15"/>
  <c r="F12" i="15"/>
  <c r="F13" i="15"/>
  <c r="F14" i="15"/>
  <c r="F15" i="15"/>
  <c r="F16" i="15"/>
  <c r="F17" i="15"/>
  <c r="L6" i="15" l="1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V6" i="15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W20" i="15" l="1"/>
  <c r="DK20" i="15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P8" i="15"/>
  <c r="N8" i="15"/>
  <c r="CM8" i="15"/>
  <c r="AW8" i="15"/>
  <c r="U8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</calcChain>
</file>

<file path=xl/sharedStrings.xml><?xml version="1.0" encoding="utf-8"?>
<sst xmlns="http://schemas.openxmlformats.org/spreadsheetml/2006/main" count="428" uniqueCount="145">
  <si>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</si>
  <si>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</si>
  <si>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</si>
  <si>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</si>
  <si>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</si>
  <si>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</si>
  <si>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</si>
  <si>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</si>
  <si>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</si>
  <si>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</si>
  <si>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</si>
  <si>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</si>
  <si>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</si>
  <si>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</si>
  <si>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</si>
  <si>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</si>
  <si>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</si>
  <si>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</si>
  <si>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</si>
  <si>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</si>
  <si>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</si>
  <si>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</si>
  <si>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</si>
  <si>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</si>
  <si>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</si>
  <si>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</si>
  <si>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</si>
  <si>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</si>
  <si>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</si>
  <si>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</si>
  <si>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</si>
  <si>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</si>
  <si>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</si>
  <si>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</si>
  <si>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</si>
  <si>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</si>
  <si>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</si>
  <si>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</si>
  <si>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</si>
  <si>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</si>
  <si>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</si>
  <si>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</si>
  <si>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</si>
  <si>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</si>
  <si>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</si>
  <si>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</si>
  <si>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</si>
  <si>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</si>
  <si>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</si>
  <si>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</si>
  <si>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</si>
  <si>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</si>
  <si>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</si>
  <si>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</si>
  <si>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</si>
  <si>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</si>
  <si>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</si>
  <si>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</si>
  <si>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</si>
  <si>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</si>
  <si>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</si>
  <si>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</si>
  <si>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</si>
  <si>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</si>
  <si>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</si>
  <si>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</si>
  <si>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</si>
  <si>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</si>
  <si>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</si>
  <si>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</si>
  <si>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</si>
  <si>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</si>
  <si>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</si>
  <si>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</si>
  <si>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</si>
  <si>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</si>
  <si>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</si>
  <si>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</si>
  <si>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</si>
  <si>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</si>
  <si>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</si>
  <si>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</si>
  <si>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</si>
  <si>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</si>
  <si>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</si>
  <si>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</si>
  <si>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</si>
  <si>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</si>
  <si>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</si>
  <si>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</si>
  <si>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</si>
  <si>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</si>
  <si>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</si>
  <si>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</si>
  <si>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</si>
  <si>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</si>
  <si>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</si>
  <si>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</si>
  <si>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</si>
  <si>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</si>
  <si>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</si>
  <si>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</si>
  <si>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</si>
  <si>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</si>
  <si>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</si>
  <si>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</si>
  <si>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</si>
  <si>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</si>
  <si>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</si>
  <si>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</si>
  <si>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</si>
  <si>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</si>
  <si>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</si>
  <si>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</si>
  <si>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</si>
  <si>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</si>
  <si>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</si>
  <si>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</si>
  <si>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</si>
  <si>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</si>
  <si>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</si>
  <si>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</si>
  <si>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</si>
  <si>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</si>
  <si>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</si>
  <si>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</si>
  <si>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</si>
  <si>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</si>
  <si>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</si>
  <si>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</si>
  <si>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</si>
  <si>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</si>
  <si>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</si>
  <si>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</si>
  <si>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</si>
  <si>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</si>
  <si>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</si>
  <si>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</si>
  <si>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ՀՀ համայնքների  բյուջեների եկամուտների հավաքագրման վերաբերյալ 2024թ. և 2025թ.4 ամիս</t>
  </si>
  <si>
    <t xml:space="preserve">ծրագիր 
տարեկան 30.04.2025թ. դրությամբ                                                                                                         </t>
  </si>
  <si>
    <t>աղբահանության վճար փաստ.
4 ամիս</t>
  </si>
  <si>
    <t>ծրագիր 1-ին կիսամյակ</t>
  </si>
  <si>
    <t>2-րդ եռամսյակի կատ. %-ը
2-ին եռամսյակի պլանի նկատմամբ</t>
  </si>
  <si>
    <t>2-րդ եռամսյակի կատ. %-ը
տարեկան պլանի նկատմամբ</t>
  </si>
  <si>
    <t xml:space="preserve">     փաստ           (4 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</si>
</sst>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0"/>
      <name val="Arial LatArm"/>
      <family val="2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4" fontId="43" fillId="0" borderId="49" applyFill="0" applyProtection="0">
      <alignment horizontal="right"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3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left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165" fontId="16" fillId="15" borderId="2" xfId="0" applyNumberFormat="1" applyFont="1" applyFill="1" applyBorder="1" applyAlignment="1">
      <alignment horizontal="center" vertical="center"/>
    </xf>
    <xf numFmtId="165" fontId="16" fillId="15" borderId="45" xfId="0" applyNumberFormat="1" applyFont="1" applyFill="1" applyBorder="1" applyAlignment="1">
      <alignment horizontal="center" vertical="center"/>
    </xf>
    <xf numFmtId="0" fontId="17" fillId="13" borderId="48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22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14" borderId="27" xfId="0" applyFont="1" applyFill="1" applyBorder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14" borderId="43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38" xfId="0" applyFont="1" applyFill="1" applyBorder="1" applyAlignment="1">
      <alignment horizontal="center" vertical="center" wrapText="1"/>
    </xf>
    <xf numFmtId="0" fontId="16" fillId="14" borderId="15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6" xfId="0" applyFont="1" applyFill="1" applyBorder="1" applyAlignment="1">
      <alignment horizontal="center" vertical="center" wrapText="1"/>
    </xf>
    <xf numFmtId="0" fontId="16" fillId="14" borderId="47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7" fillId="14" borderId="43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</cellXfs>
  <cellStyles count="34">
    <cellStyle name="Normal 2" xfId="1" xr:uid="{00000000-0005-0000-0000-000001000000}"/>
    <cellStyle name="Normal 2 2" xfId="2" xr:uid="{00000000-0005-0000-0000-000002000000}"/>
    <cellStyle name="Normal 2 2 10" xfId="17" xr:uid="{5E086079-A759-4626-87B9-CFDFEACA6216}"/>
    <cellStyle name="Normal 2 2 11" xfId="18" xr:uid="{ECA01D7A-4F1A-4DC3-9903-7C94A74ABA31}"/>
    <cellStyle name="Normal 2 2 12" xfId="19" xr:uid="{3309F206-A4D3-4A89-88B5-97A11807E927}"/>
    <cellStyle name="Normal 2 2 13" xfId="20" xr:uid="{BCEF9E90-CA8E-4187-B641-C459A79F92EC}"/>
    <cellStyle name="Normal 2 2 14" xfId="21" xr:uid="{876B7F6E-46A7-4B8A-8D0C-53C77A8251D2}"/>
    <cellStyle name="Normal 2 2 15" xfId="22" xr:uid="{73AA169E-3439-4A49-8B44-3A2192E8EB21}"/>
    <cellStyle name="Normal 2 2 16" xfId="23" xr:uid="{62E86B4E-9C2C-4E4A-BBE9-779F3CE08C13}"/>
    <cellStyle name="Normal 2 2 17" xfId="24" xr:uid="{EFB2CD47-E6C4-4FC1-A8EA-156E99700E1E}"/>
    <cellStyle name="Normal 2 2 18" xfId="25" xr:uid="{EAAB13CA-4961-4D66-84DA-6A32616EDC8E}"/>
    <cellStyle name="Normal 2 2 19" xfId="26" xr:uid="{755F6607-DBD2-4A91-A65D-CE16936293FB}"/>
    <cellStyle name="Normal 2 2 2" xfId="5" xr:uid="{00000000-0005-0000-0000-000003000000}"/>
    <cellStyle name="Normal 2 2 20" xfId="27" xr:uid="{4B7E0981-72A7-4308-9A3A-BA46A7410A95}"/>
    <cellStyle name="Normal 2 2 21" xfId="28" xr:uid="{94D20597-90A5-4908-9F83-3FE5279C45D4}"/>
    <cellStyle name="Normal 2 2 22" xfId="29" xr:uid="{682E2EFD-CB0B-499D-A5F3-B8E6595987B0}"/>
    <cellStyle name="Normal 2 2 3" xfId="9" xr:uid="{E6180228-7267-4B4F-B8B8-A96EC8B47A4B}"/>
    <cellStyle name="Normal 2 2 4" xfId="12" xr:uid="{902844D2-6CED-4896-A753-FF8EF3795CDD}"/>
    <cellStyle name="Normal 2 2 5" xfId="10" xr:uid="{4B561651-4AE5-48B5-AE8C-E7A4CB33320B}"/>
    <cellStyle name="Normal 2 2 6" xfId="13" xr:uid="{B3A13FA7-4860-482B-A5AD-99FA2D29141F}"/>
    <cellStyle name="Normal 2 2 7" xfId="14" xr:uid="{434C60D5-FAE4-41F1-8C09-9C8933562BF3}"/>
    <cellStyle name="Normal 2 2 8" xfId="15" xr:uid="{A246248C-FC05-477A-86D5-53BD69BF9B25}"/>
    <cellStyle name="Normal 2 2 9" xfId="16" xr:uid="{CB148BBD-CF66-4E92-B365-0155F7CF5ED3}"/>
    <cellStyle name="Normal 3" xfId="6" xr:uid="{00000000-0005-0000-0000-000004000000}"/>
    <cellStyle name="Normal 4" xfId="7" xr:uid="{00000000-0005-0000-0000-000005000000}"/>
    <cellStyle name="Normal_Sheet1" xfId="8" xr:uid="{4C2FF06D-965D-4DC0-B04A-4A20651DED87}"/>
    <cellStyle name="rgt_arm14_Money_900" xfId="11" xr:uid="{38F29983-435D-47E8-90D8-FA3535A52D72}"/>
    <cellStyle name="Обычный" xfId="0" builtinId="0"/>
    <cellStyle name="Обычный 2" xfId="3" xr:uid="{00000000-0005-0000-0000-000006000000}"/>
    <cellStyle name="Обычный 3" xfId="4" xr:uid="{00000000-0005-0000-0000-000007000000}"/>
    <cellStyle name="Обычный 3 2" xfId="30" xr:uid="{9DB44E9A-360A-41CA-B6DC-C1238AAD953C}"/>
    <cellStyle name="Процентный 2" xfId="32" xr:uid="{5A27D3FE-98B7-47BA-A8D1-C85AF48FD5EE}"/>
    <cellStyle name="Финансовый 3 2 2 2 2" xfId="33" xr:uid="{1A61DE5C-6BDE-4D32-9033-42A00EBF4E2E}"/>
    <cellStyle name="Финансовый 3 2 2 2 2 2" xfId="31" xr:uid="{58CC64C3-1029-4592-8412-A864A06F1561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ma%20Khachatryan/Desktop/Emma/hamaynqner%20ekamut/2022/31.01.2022/NOR/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4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G14" sqref="G14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2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2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46" t="s">
        <v>117</v>
      </c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55" t="s">
        <v>138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  <c r="AE2" s="255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3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5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7"/>
      <c r="CA2" s="247"/>
      <c r="CB2" s="247"/>
      <c r="CC2" s="247"/>
      <c r="CD2" s="247"/>
      <c r="CE2" s="247"/>
      <c r="CF2" s="247"/>
      <c r="CG2" s="247"/>
      <c r="CH2" s="139"/>
      <c r="CI2" s="139"/>
      <c r="CJ2" s="139"/>
      <c r="CK2" s="139"/>
      <c r="CL2" s="139"/>
      <c r="CM2" s="139"/>
      <c r="CN2" s="247"/>
      <c r="CO2" s="247"/>
      <c r="CP2" s="247"/>
      <c r="CQ2" s="247"/>
      <c r="CR2" s="247"/>
      <c r="CS2" s="247"/>
      <c r="CT2" s="247"/>
      <c r="CU2" s="247"/>
      <c r="CV2" s="247"/>
      <c r="CW2" s="247"/>
      <c r="CX2" s="247"/>
      <c r="CY2" s="247"/>
      <c r="CZ2" s="247"/>
      <c r="DA2" s="247"/>
      <c r="DB2" s="247"/>
      <c r="DC2" s="247"/>
      <c r="DD2" s="247"/>
      <c r="DE2" s="247"/>
      <c r="DF2" s="247"/>
      <c r="DG2" s="247"/>
      <c r="DH2" s="247"/>
      <c r="DI2" s="247"/>
      <c r="DJ2" s="247"/>
      <c r="DK2" s="247"/>
    </row>
    <row r="3" spans="1:134" ht="13.5" customHeight="1" thickBot="1" x14ac:dyDescent="0.35">
      <c r="A3" s="140"/>
      <c r="B3" s="141"/>
      <c r="C3" s="145"/>
      <c r="D3" s="145"/>
      <c r="E3" s="145"/>
      <c r="F3" s="162"/>
      <c r="G3" s="145"/>
      <c r="H3" s="162"/>
      <c r="I3" s="162"/>
      <c r="J3" s="145"/>
      <c r="K3" s="145"/>
      <c r="L3" s="145"/>
      <c r="M3" s="145"/>
      <c r="N3" s="162"/>
      <c r="O3" s="256" t="s">
        <v>64</v>
      </c>
      <c r="P3" s="256"/>
      <c r="Q3" s="256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56" t="s">
        <v>64</v>
      </c>
      <c r="AE3" s="256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56" t="s">
        <v>64</v>
      </c>
      <c r="AS3" s="256"/>
      <c r="AT3" s="143"/>
      <c r="AU3" s="143"/>
      <c r="AV3" s="143"/>
      <c r="AW3" s="143"/>
      <c r="AX3" s="154"/>
      <c r="AY3" s="143"/>
      <c r="AZ3" s="143"/>
      <c r="BA3" s="143"/>
      <c r="BB3" s="143"/>
      <c r="BC3" s="144"/>
      <c r="BD3" s="144"/>
      <c r="BE3" s="144"/>
      <c r="BF3" s="256" t="s">
        <v>64</v>
      </c>
      <c r="BG3" s="256"/>
      <c r="BH3" s="145"/>
      <c r="BI3" s="145"/>
      <c r="BJ3" s="145"/>
      <c r="BK3" s="145"/>
      <c r="BL3" s="156"/>
      <c r="BM3" s="145"/>
      <c r="BN3" s="145"/>
      <c r="BO3" s="145"/>
      <c r="BP3" s="145"/>
      <c r="BQ3" s="144"/>
      <c r="BR3" s="144"/>
      <c r="BS3" s="144"/>
      <c r="BT3" s="256" t="s">
        <v>64</v>
      </c>
      <c r="BU3" s="256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56" t="s">
        <v>64</v>
      </c>
      <c r="CI3" s="256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D3" s="143" t="s">
        <v>64</v>
      </c>
    </row>
    <row r="4" spans="1:134" s="146" customFormat="1" ht="51" customHeight="1" x14ac:dyDescent="0.25">
      <c r="A4" s="262" t="s">
        <v>57</v>
      </c>
      <c r="B4" s="265" t="s">
        <v>56</v>
      </c>
      <c r="C4" s="271" t="s">
        <v>122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3"/>
      <c r="Q4" s="268" t="s">
        <v>135</v>
      </c>
      <c r="R4" s="242" t="s">
        <v>116</v>
      </c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74" t="s">
        <v>129</v>
      </c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6"/>
      <c r="AT4" s="239" t="s">
        <v>127</v>
      </c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60" t="s">
        <v>130</v>
      </c>
      <c r="BI4" s="239"/>
      <c r="BJ4" s="239"/>
      <c r="BK4" s="239"/>
      <c r="BL4" s="239"/>
      <c r="BM4" s="239"/>
      <c r="BN4" s="239"/>
      <c r="BO4" s="239"/>
      <c r="BP4" s="239"/>
      <c r="BQ4" s="239"/>
      <c r="BR4" s="239"/>
      <c r="BS4" s="239"/>
      <c r="BT4" s="239"/>
      <c r="BU4" s="261"/>
      <c r="BV4" s="250" t="s">
        <v>39</v>
      </c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2"/>
      <c r="CJ4" s="260" t="s">
        <v>40</v>
      </c>
      <c r="CK4" s="239"/>
      <c r="CL4" s="239"/>
      <c r="CM4" s="239"/>
      <c r="CN4" s="239"/>
      <c r="CO4" s="239"/>
      <c r="CP4" s="239"/>
      <c r="CQ4" s="239"/>
      <c r="CR4" s="239"/>
      <c r="CS4" s="239"/>
      <c r="CT4" s="239"/>
      <c r="CU4" s="239"/>
      <c r="CV4" s="239"/>
      <c r="CW4" s="261"/>
      <c r="CX4" s="239" t="s">
        <v>41</v>
      </c>
      <c r="CY4" s="239"/>
      <c r="CZ4" s="239"/>
      <c r="DA4" s="239"/>
      <c r="DB4" s="239"/>
      <c r="DC4" s="239"/>
      <c r="DD4" s="239"/>
      <c r="DE4" s="239"/>
      <c r="DF4" s="239"/>
      <c r="DG4" s="239"/>
      <c r="DH4" s="239"/>
      <c r="DI4" s="239"/>
      <c r="DJ4" s="239"/>
      <c r="DK4" s="239"/>
      <c r="DL4" s="241" t="s">
        <v>132</v>
      </c>
      <c r="DM4" s="242"/>
      <c r="DN4" s="242"/>
      <c r="DO4" s="242"/>
      <c r="DP4" s="242"/>
      <c r="DQ4" s="242"/>
      <c r="DR4" s="242"/>
      <c r="DS4" s="242"/>
      <c r="DT4" s="242"/>
      <c r="DU4" s="242"/>
      <c r="DV4" s="242"/>
      <c r="DW4" s="242"/>
      <c r="DX4" s="242"/>
      <c r="DY4" s="242"/>
      <c r="DZ4" s="242"/>
      <c r="EA4" s="242"/>
      <c r="EB4" s="242"/>
      <c r="EC4" s="242"/>
      <c r="ED4" s="243"/>
    </row>
    <row r="5" spans="1:134" s="140" customFormat="1" ht="29.25" customHeight="1" x14ac:dyDescent="0.25">
      <c r="A5" s="263"/>
      <c r="B5" s="266"/>
      <c r="C5" s="228" t="s">
        <v>131</v>
      </c>
      <c r="D5" s="228"/>
      <c r="E5" s="228"/>
      <c r="F5" s="228"/>
      <c r="G5" s="228"/>
      <c r="H5" s="228"/>
      <c r="I5" s="228"/>
      <c r="J5" s="231" t="s">
        <v>133</v>
      </c>
      <c r="K5" s="231"/>
      <c r="L5" s="231"/>
      <c r="M5" s="231"/>
      <c r="N5" s="232"/>
      <c r="O5" s="229" t="s">
        <v>136</v>
      </c>
      <c r="P5" s="229" t="s">
        <v>137</v>
      </c>
      <c r="Q5" s="269"/>
      <c r="R5" s="238" t="str">
        <f>C5</f>
        <v>2024թ.</v>
      </c>
      <c r="S5" s="238"/>
      <c r="T5" s="238"/>
      <c r="U5" s="238"/>
      <c r="V5" s="238"/>
      <c r="W5" s="238"/>
      <c r="X5" s="227"/>
      <c r="Y5" s="237" t="str">
        <f>J5</f>
        <v>2025թ.</v>
      </c>
      <c r="Z5" s="237"/>
      <c r="AA5" s="237"/>
      <c r="AB5" s="237"/>
      <c r="AC5" s="237"/>
      <c r="AD5" s="229" t="str">
        <f>O5</f>
        <v>2024թ. ծրագրի  աճը 2025թ.        ծրագրի համեմատ /%/</v>
      </c>
      <c r="AE5" s="244" t="str">
        <f>P5</f>
        <v>2024թ. փաստ. աճը 2025թ. փաստ       համեմատ    /հազ. դրամ./</v>
      </c>
      <c r="AF5" s="253" t="str">
        <f>R5</f>
        <v>2024թ.</v>
      </c>
      <c r="AG5" s="254"/>
      <c r="AH5" s="254"/>
      <c r="AI5" s="254"/>
      <c r="AJ5" s="254"/>
      <c r="AK5" s="254"/>
      <c r="AL5" s="254"/>
      <c r="AM5" s="231" t="str">
        <f>Y5</f>
        <v>2025թ.</v>
      </c>
      <c r="AN5" s="231"/>
      <c r="AO5" s="231"/>
      <c r="AP5" s="231"/>
      <c r="AQ5" s="231"/>
      <c r="AR5" s="258" t="str">
        <f>AD5</f>
        <v>2024թ. ծրագրի  աճը 2025թ.        ծրագրի համեմատ /%/</v>
      </c>
      <c r="AS5" s="233" t="str">
        <f>AE5</f>
        <v>2024թ. փաստ. աճը 2025թ. փաստ       համեմատ    /հազ. դրամ./</v>
      </c>
      <c r="AT5" s="227" t="str">
        <f>AF5</f>
        <v>2024թ.</v>
      </c>
      <c r="AU5" s="228"/>
      <c r="AV5" s="228"/>
      <c r="AW5" s="228"/>
      <c r="AX5" s="228"/>
      <c r="AY5" s="228"/>
      <c r="AZ5" s="228"/>
      <c r="BA5" s="237" t="str">
        <f>AM5</f>
        <v>2025թ.</v>
      </c>
      <c r="BB5" s="237"/>
      <c r="BC5" s="237"/>
      <c r="BD5" s="237"/>
      <c r="BE5" s="237"/>
      <c r="BF5" s="229" t="str">
        <f>AR5</f>
        <v>2024թ. ծրագրի  աճը 2025թ.        ծրագրի համեմատ /%/</v>
      </c>
      <c r="BG5" s="244" t="str">
        <f>AS5</f>
        <v>2024թ. փաստ. աճը 2025թ. փաստ       համեմատ    /հազ. դրամ./</v>
      </c>
      <c r="BH5" s="240" t="str">
        <f>AT5</f>
        <v>2024թ.</v>
      </c>
      <c r="BI5" s="238"/>
      <c r="BJ5" s="238"/>
      <c r="BK5" s="238"/>
      <c r="BL5" s="238"/>
      <c r="BM5" s="238"/>
      <c r="BN5" s="227"/>
      <c r="BO5" s="230" t="str">
        <f>BA5</f>
        <v>2025թ.</v>
      </c>
      <c r="BP5" s="231"/>
      <c r="BQ5" s="231"/>
      <c r="BR5" s="231"/>
      <c r="BS5" s="232"/>
      <c r="BT5" s="229" t="str">
        <f>BF5</f>
        <v>2024թ. ծրագրի  աճը 2025թ.        ծրագրի համեմատ /%/</v>
      </c>
      <c r="BU5" s="235" t="str">
        <f>BG5</f>
        <v>2024թ. փաստ. աճը 2025թ. փաստ       համեմատ    /հազ. դրամ./</v>
      </c>
      <c r="BV5" s="227" t="str">
        <f>BH5</f>
        <v>2024թ.</v>
      </c>
      <c r="BW5" s="228"/>
      <c r="BX5" s="228"/>
      <c r="BY5" s="228"/>
      <c r="BZ5" s="228"/>
      <c r="CA5" s="228"/>
      <c r="CB5" s="228"/>
      <c r="CC5" s="224" t="str">
        <f>BO5</f>
        <v>2025թ.</v>
      </c>
      <c r="CD5" s="224"/>
      <c r="CE5" s="224"/>
      <c r="CF5" s="224"/>
      <c r="CG5" s="224"/>
      <c r="CH5" s="225" t="str">
        <f>BT5</f>
        <v>2024թ. ծրագրի  աճը 2025թ.        ծրագրի համեմատ /%/</v>
      </c>
      <c r="CI5" s="248" t="str">
        <f>BU5</f>
        <v>2024թ. փաստ. աճը 2025թ. փաստ       համեմատ    /հազ. դրամ./</v>
      </c>
      <c r="CJ5" s="257" t="str">
        <f>BV5</f>
        <v>2024թ.</v>
      </c>
      <c r="CK5" s="228"/>
      <c r="CL5" s="228"/>
      <c r="CM5" s="228"/>
      <c r="CN5" s="228"/>
      <c r="CO5" s="228"/>
      <c r="CP5" s="228"/>
      <c r="CQ5" s="237" t="str">
        <f>CC5</f>
        <v>2025թ.</v>
      </c>
      <c r="CR5" s="237"/>
      <c r="CS5" s="237"/>
      <c r="CT5" s="237"/>
      <c r="CU5" s="237"/>
      <c r="CV5" s="229" t="str">
        <f>CH5</f>
        <v>2024թ. ծրագրի  աճը 2025թ.        ծրագրի համեմատ /%/</v>
      </c>
      <c r="CW5" s="235" t="str">
        <f>CI5</f>
        <v>2024թ. փաստ. աճը 2025թ. փաստ       համեմատ    /հազ. դրամ./</v>
      </c>
      <c r="CX5" s="227" t="str">
        <f>CJ5</f>
        <v>2024թ.</v>
      </c>
      <c r="CY5" s="228"/>
      <c r="CZ5" s="228"/>
      <c r="DA5" s="228"/>
      <c r="DB5" s="228"/>
      <c r="DC5" s="228"/>
      <c r="DD5" s="228"/>
      <c r="DE5" s="237" t="str">
        <f>CQ5</f>
        <v>2025թ.</v>
      </c>
      <c r="DF5" s="237"/>
      <c r="DG5" s="237"/>
      <c r="DH5" s="237"/>
      <c r="DI5" s="237"/>
      <c r="DJ5" s="229" t="str">
        <f>CV5</f>
        <v>2024թ. ծրագրի  աճը 2025թ.        ծրագրի համեմատ /%/</v>
      </c>
      <c r="DK5" s="244" t="str">
        <f>CW5</f>
        <v>2024թ. փաստ. աճը 2025թ. փաստ       համեմատ    /հազ. դրամ./</v>
      </c>
      <c r="DL5" s="240" t="str">
        <f>CX5</f>
        <v>2024թ.</v>
      </c>
      <c r="DM5" s="238"/>
      <c r="DN5" s="238"/>
      <c r="DO5" s="238"/>
      <c r="DP5" s="238"/>
      <c r="DQ5" s="238"/>
      <c r="DR5" s="227"/>
      <c r="DS5" s="237" t="str">
        <f>DE5</f>
        <v>2025թ.</v>
      </c>
      <c r="DT5" s="237"/>
      <c r="DU5" s="237"/>
      <c r="DV5" s="237"/>
      <c r="DW5" s="237"/>
      <c r="DX5" s="237"/>
      <c r="DY5" s="237"/>
      <c r="DZ5" s="237"/>
      <c r="EA5" s="237"/>
      <c r="EB5" s="237"/>
      <c r="EC5" s="229" t="str">
        <f>DJ5</f>
        <v>2024թ. ծրագրի  աճը 2025թ.        ծրագրի համեմատ /%/</v>
      </c>
      <c r="ED5" s="235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64"/>
      <c r="B6" s="267"/>
      <c r="C6" s="163" t="s">
        <v>120</v>
      </c>
      <c r="D6" s="163" t="s">
        <v>121</v>
      </c>
      <c r="E6" s="164" t="s">
        <v>141</v>
      </c>
      <c r="F6" s="165" t="s">
        <v>123</v>
      </c>
      <c r="G6" s="166" t="s">
        <v>144</v>
      </c>
      <c r="H6" s="167" t="s">
        <v>142</v>
      </c>
      <c r="I6" s="167" t="s">
        <v>143</v>
      </c>
      <c r="J6" s="168" t="s">
        <v>139</v>
      </c>
      <c r="K6" s="169" t="str">
        <f>E6</f>
        <v>ծրագիր 1-ին կիսամյակ</v>
      </c>
      <c r="L6" s="165" t="str">
        <f>G6</f>
        <v xml:space="preserve">     փաստ           (4 ամիս)                                                                           </v>
      </c>
      <c r="M6" s="170" t="str">
        <f>H6</f>
        <v>2-րդ եռամսյակի կատ. %-ը
2-ին եռամսյակի պլանի նկատմամբ</v>
      </c>
      <c r="N6" s="167" t="str">
        <f>I6</f>
        <v>2-րդ եռամսյակի կատ. %-ը
տարեկան պլանի նկատմամբ</v>
      </c>
      <c r="O6" s="226"/>
      <c r="P6" s="226"/>
      <c r="Q6" s="270"/>
      <c r="R6" s="189" t="s">
        <v>118</v>
      </c>
      <c r="S6" s="163" t="s">
        <v>119</v>
      </c>
      <c r="T6" s="164" t="str">
        <f>K6</f>
        <v>ծրագիր 1-ին կիսամյակ</v>
      </c>
      <c r="U6" s="165" t="s">
        <v>123</v>
      </c>
      <c r="V6" s="165" t="str">
        <f>L6</f>
        <v xml:space="preserve">     փաստ           (4 ամիս)                                                                           </v>
      </c>
      <c r="W6" s="167" t="str">
        <f>M6</f>
        <v>2-րդ եռամսյակի կատ. %-ը
2-ին եռամսյակի պլանի նկատմամբ</v>
      </c>
      <c r="X6" s="167" t="str">
        <f>N6</f>
        <v>2-րդ եռամսյակի կատ. %-ը
տարեկան պլանի նկատմամբ</v>
      </c>
      <c r="Y6" s="168" t="str">
        <f>J6</f>
        <v xml:space="preserve">ծրագիր 
տարեկան 30.04.2025թ. դրությամբ                                                                                                         </v>
      </c>
      <c r="Z6" s="169" t="str">
        <f>T6</f>
        <v>ծրագիր 1-ին կիսամյակ</v>
      </c>
      <c r="AA6" s="165" t="str">
        <f>V6</f>
        <v xml:space="preserve">     փաստ           (4 ամիս)                                                                           </v>
      </c>
      <c r="AB6" s="170" t="str">
        <f>W6</f>
        <v>2-րդ եռամսյակի կատ. %-ը
2-ին եռամսյակի պլանի նկատմամբ</v>
      </c>
      <c r="AC6" s="167" t="str">
        <f>X6</f>
        <v>2-րդ եռամսյակի կատ. %-ը
տարեկան պլանի նկատմամբ</v>
      </c>
      <c r="AD6" s="226"/>
      <c r="AE6" s="245"/>
      <c r="AF6" s="195" t="s">
        <v>118</v>
      </c>
      <c r="AG6" s="168" t="s">
        <v>119</v>
      </c>
      <c r="AH6" s="164" t="str">
        <f>Z6</f>
        <v>ծրագիր 1-ին կիսամյակ</v>
      </c>
      <c r="AI6" s="165" t="s">
        <v>123</v>
      </c>
      <c r="AJ6" s="165" t="str">
        <f>AA6</f>
        <v xml:space="preserve">     փաստ           (4 ամիս)                                                                           </v>
      </c>
      <c r="AK6" s="167" t="str">
        <f>AB6</f>
        <v>2-րդ եռամսյակի կատ. %-ը
2-ին եռամսյակի պլանի նկատմամբ</v>
      </c>
      <c r="AL6" s="167" t="str">
        <f>AC6</f>
        <v>2-րդ եռամսյակի կատ. %-ը
տարեկան պլանի նկատմամբ</v>
      </c>
      <c r="AM6" s="168" t="str">
        <f>Y6</f>
        <v xml:space="preserve">ծրագիր 
տարեկան 30.04.2025թ. դրությամբ                                                                                                         </v>
      </c>
      <c r="AN6" s="169" t="str">
        <f>AH6</f>
        <v>ծրագիր 1-ին կիսամյակ</v>
      </c>
      <c r="AO6" s="165" t="str">
        <f>AJ6</f>
        <v xml:space="preserve">     փաստ           (4 ամիս)                                                                           </v>
      </c>
      <c r="AP6" s="170" t="str">
        <f>AK6</f>
        <v>2-րդ եռամսյակի կատ. %-ը
2-ին եռամսյակի պլանի նկատմամբ</v>
      </c>
      <c r="AQ6" s="167" t="str">
        <f>AL6</f>
        <v>2-րդ եռամսյակի կատ. %-ը
տարեկան պլանի նկատմամբ</v>
      </c>
      <c r="AR6" s="259"/>
      <c r="AS6" s="234"/>
      <c r="AT6" s="189" t="s">
        <v>118</v>
      </c>
      <c r="AU6" s="163" t="s">
        <v>119</v>
      </c>
      <c r="AV6" s="164" t="str">
        <f>AN6</f>
        <v>ծրագիր 1-ին կիսամյակ</v>
      </c>
      <c r="AW6" s="165" t="s">
        <v>123</v>
      </c>
      <c r="AX6" s="165" t="str">
        <f>AO6</f>
        <v xml:space="preserve">     փաստ           (4 ամիս)                                                                           </v>
      </c>
      <c r="AY6" s="167" t="str">
        <f>AP6</f>
        <v>2-րդ եռամսյակի կատ. %-ը
2-ին եռամսյակի պլանի նկատմամբ</v>
      </c>
      <c r="AZ6" s="167" t="str">
        <f>AQ6</f>
        <v>2-րդ եռամսյակի կատ. %-ը
տարեկան պլանի նկատմամբ</v>
      </c>
      <c r="BA6" s="168" t="str">
        <f>AM6</f>
        <v xml:space="preserve">ծրագիր 
տարեկան 30.04.2025թ. դրությամբ                                                                                                         </v>
      </c>
      <c r="BB6" s="169" t="str">
        <f>AV6</f>
        <v>ծրագիր 1-ին կիսամյակ</v>
      </c>
      <c r="BC6" s="165" t="str">
        <f>AX6</f>
        <v xml:space="preserve">     փաստ           (4 ամիս)                                                                           </v>
      </c>
      <c r="BD6" s="170" t="str">
        <f>AY6</f>
        <v>2-րդ եռամսյակի կատ. %-ը
2-ին եռամսյակի պլանի նկատմամբ</v>
      </c>
      <c r="BE6" s="167" t="str">
        <f>AZ6</f>
        <v>2-րդ եռամսյակի կատ. %-ը
տարեկան պլանի նկատմամբ</v>
      </c>
      <c r="BF6" s="226"/>
      <c r="BG6" s="245"/>
      <c r="BH6" s="205" t="s">
        <v>118</v>
      </c>
      <c r="BI6" s="163" t="s">
        <v>119</v>
      </c>
      <c r="BJ6" s="164" t="str">
        <f>BB6</f>
        <v>ծրագիր 1-ին կիսամյակ</v>
      </c>
      <c r="BK6" s="165" t="s">
        <v>123</v>
      </c>
      <c r="BL6" s="165" t="str">
        <f>BC6</f>
        <v xml:space="preserve">     փաստ           (4 ամիս)                                                                           </v>
      </c>
      <c r="BM6" s="167" t="str">
        <f>BD6</f>
        <v>2-րդ եռամսյակի կատ. %-ը
2-ին եռամսյակի պլանի նկատմամբ</v>
      </c>
      <c r="BN6" s="167" t="str">
        <f>BE6</f>
        <v>2-րդ եռամսյակի կատ. %-ը
տարեկան պլանի նկատմամբ</v>
      </c>
      <c r="BO6" s="168" t="str">
        <f>BA6</f>
        <v xml:space="preserve">ծրագիր 
տարեկան 30.04.2025թ. դրությամբ                                                                                                         </v>
      </c>
      <c r="BP6" s="169" t="str">
        <f>BJ6</f>
        <v>ծրագիր 1-ին կիսամյակ</v>
      </c>
      <c r="BQ6" s="165" t="str">
        <f>BL6</f>
        <v xml:space="preserve">     փաստ           (4 ամիս)                                                                           </v>
      </c>
      <c r="BR6" s="170" t="str">
        <f>BM6</f>
        <v>2-րդ եռամսյակի կատ. %-ը
2-ին եռամսյակի պլանի նկատմամբ</v>
      </c>
      <c r="BS6" s="169" t="str">
        <f>BN6</f>
        <v>2-րդ եռամսյակի կատ. %-ը
տարեկան պլանի նկատմամբ</v>
      </c>
      <c r="BT6" s="226"/>
      <c r="BU6" s="236"/>
      <c r="BV6" s="201" t="s">
        <v>118</v>
      </c>
      <c r="BW6" s="163" t="s">
        <v>119</v>
      </c>
      <c r="BX6" s="164" t="s">
        <v>125</v>
      </c>
      <c r="BY6" s="165" t="s">
        <v>123</v>
      </c>
      <c r="BZ6" s="165" t="str">
        <f>CE6</f>
        <v xml:space="preserve">     փաստ           (4 ամիս)                                                                           </v>
      </c>
      <c r="CA6" s="167" t="str">
        <f>CF6</f>
        <v>2-րդ եռամսյակի կատ. %-ը
2-ին եռամսյակի պլանի նկատմամբ</v>
      </c>
      <c r="CB6" s="167" t="str">
        <f>CG6</f>
        <v>2-րդ եռամսյակի կատ. %-ը
տարեկան պլանի նկատմամբ</v>
      </c>
      <c r="CC6" s="168" t="str">
        <f>BO6</f>
        <v xml:space="preserve">ծրագիր 
տարեկան 30.04.2025թ. դրությամբ                                                                                                         </v>
      </c>
      <c r="CD6" s="169" t="str">
        <f>BP6</f>
        <v>ծրագիր 1-ին կիսամյակ</v>
      </c>
      <c r="CE6" s="165" t="str">
        <f>BQ6</f>
        <v xml:space="preserve">     փաստ           (4 ամիս)                                                                           </v>
      </c>
      <c r="CF6" s="170" t="str">
        <f>BR6</f>
        <v>2-րդ եռամսյակի կատ. %-ը
2-ին եռամսյակի պլանի նկատմամբ</v>
      </c>
      <c r="CG6" s="167" t="str">
        <f>BS6</f>
        <v>2-րդ եռամսյակի կատ. %-ը
տարեկան պլանի նկատմամբ</v>
      </c>
      <c r="CH6" s="226"/>
      <c r="CI6" s="249"/>
      <c r="CJ6" s="205" t="s">
        <v>118</v>
      </c>
      <c r="CK6" s="168" t="s">
        <v>119</v>
      </c>
      <c r="CL6" s="164" t="str">
        <f>CD6</f>
        <v>ծրագիր 1-ին կիսամյակ</v>
      </c>
      <c r="CM6" s="165" t="s">
        <v>123</v>
      </c>
      <c r="CN6" s="165" t="str">
        <f>CE6</f>
        <v xml:space="preserve">     փաստ           (4 ամիս)                                                                           </v>
      </c>
      <c r="CO6" s="167" t="str">
        <f>CF6</f>
        <v>2-րդ եռամսյակի կատ. %-ը
2-ին եռամսյակի պլանի նկատմամբ</v>
      </c>
      <c r="CP6" s="167" t="str">
        <f>CG6</f>
        <v>2-րդ եռամսյակի կատ. %-ը
տարեկան պլանի նկատմամբ</v>
      </c>
      <c r="CQ6" s="168" t="str">
        <f>CC6</f>
        <v xml:space="preserve">ծրագիր 
տարեկան 30.04.2025թ. դրությամբ                                                                                                         </v>
      </c>
      <c r="CR6" s="169" t="str">
        <f>CL6</f>
        <v>ծրագիր 1-ին կիսամյակ</v>
      </c>
      <c r="CS6" s="165" t="str">
        <f>CN6</f>
        <v xml:space="preserve">     փաստ           (4 ամիս)                                                                           </v>
      </c>
      <c r="CT6" s="170" t="str">
        <f>CO6</f>
        <v>2-րդ եռամսյակի կատ. %-ը
2-ին եռամսյակի պլանի նկատմամբ</v>
      </c>
      <c r="CU6" s="167" t="str">
        <f>CP6</f>
        <v>2-րդ եռամսյակի կատ. %-ը
տարեկան պլանի նկատմամբ</v>
      </c>
      <c r="CV6" s="226"/>
      <c r="CW6" s="236"/>
      <c r="CX6" s="189" t="s">
        <v>118</v>
      </c>
      <c r="CY6" s="163" t="s">
        <v>119</v>
      </c>
      <c r="CZ6" s="164" t="str">
        <f>CR6</f>
        <v>ծրագիր 1-ին կիսամյակ</v>
      </c>
      <c r="DA6" s="165" t="s">
        <v>123</v>
      </c>
      <c r="DB6" s="165" t="str">
        <f>CS6</f>
        <v xml:space="preserve">     փաստ           (4 ամիս)                                                                           </v>
      </c>
      <c r="DC6" s="167" t="str">
        <f>CT6</f>
        <v>2-րդ եռամսյակի կատ. %-ը
2-ին եռամսյակի պլանի նկատմամբ</v>
      </c>
      <c r="DD6" s="167" t="str">
        <f>CU6</f>
        <v>2-րդ եռամսյակի կատ. %-ը
տարեկան պլանի նկատմամբ</v>
      </c>
      <c r="DE6" s="168" t="str">
        <f>CQ6</f>
        <v xml:space="preserve">ծրագիր 
տարեկան 30.04.2025թ. դրությամբ                                                                                                         </v>
      </c>
      <c r="DF6" s="163" t="s">
        <v>125</v>
      </c>
      <c r="DG6" s="165" t="str">
        <f>DB6</f>
        <v xml:space="preserve">     փաստ           (4 ամիս)                                                                           </v>
      </c>
      <c r="DH6" s="170" t="str">
        <f>DC6</f>
        <v>2-րդ եռամսյակի կատ. %-ը
2-ին եռամսյակի պլանի նկատմամբ</v>
      </c>
      <c r="DI6" s="167" t="str">
        <f>DD6</f>
        <v>2-րդ եռամսյակի կատ. %-ը
տարեկան պլանի նկատմամբ</v>
      </c>
      <c r="DJ6" s="226"/>
      <c r="DK6" s="245"/>
      <c r="DL6" s="195" t="s">
        <v>118</v>
      </c>
      <c r="DM6" s="163" t="s">
        <v>119</v>
      </c>
      <c r="DN6" s="164" t="str">
        <f>[1]Sheet2!EG5</f>
        <v>ծրագիր
1-ին եռամսյակ</v>
      </c>
      <c r="DO6" s="165" t="s">
        <v>123</v>
      </c>
      <c r="DP6" s="165" t="str">
        <f>DG6</f>
        <v xml:space="preserve">     փաստ           (4 ամիս)                                                                           </v>
      </c>
      <c r="DQ6" s="167" t="str">
        <f>DH6</f>
        <v>2-րդ եռամսյակի կատ. %-ը
2-ին եռամսյակի պլանի նկատմամբ</v>
      </c>
      <c r="DR6" s="171" t="str">
        <f>DI6</f>
        <v>2-րդ եռամսյակի կատ. %-ը
տարեկան պլանի նկատմամբ</v>
      </c>
      <c r="DS6" s="163" t="str">
        <f>DE6</f>
        <v xml:space="preserve">ծրագիր 
տարեկան 30.04.2025թ. դրությամբ                                                                                                         </v>
      </c>
      <c r="DT6" s="167" t="str">
        <f>[1]Sheet2!EG5</f>
        <v>ծրագիր
1-ին եռամսյակ</v>
      </c>
      <c r="DU6" s="165" t="str">
        <f>DG6</f>
        <v xml:space="preserve">     փաստ           (4 ամիս)                                                                           </v>
      </c>
      <c r="DV6" s="165" t="str">
        <f>DH6</f>
        <v>2-րդ եռամսյակի կատ. %-ը
2-ին եռամսյակի պլանի նկատմամբ</v>
      </c>
      <c r="DW6" s="167" t="str">
        <f>DI6</f>
        <v>2-րդ եռամսյակի կատ. %-ը
տարեկան պլանի նկատմամբ</v>
      </c>
      <c r="DX6" s="167" t="s">
        <v>134</v>
      </c>
      <c r="DY6" s="167" t="s">
        <v>126</v>
      </c>
      <c r="DZ6" s="167" t="s">
        <v>140</v>
      </c>
      <c r="EA6" s="165" t="str">
        <f>DQ6</f>
        <v>2-րդ եռամսյակի կատ. %-ը
2-ին եռամսյակի պլանի նկատմամբ</v>
      </c>
      <c r="EB6" s="171" t="str">
        <f>DR6</f>
        <v>2-րդ եռամսյակի կատ. %-ը
տարեկան պլանի նկատմամբ</v>
      </c>
      <c r="EC6" s="226"/>
      <c r="ED6" s="236"/>
    </row>
    <row r="7" spans="1:134" s="140" customFormat="1" ht="34.5" customHeight="1" x14ac:dyDescent="0.25">
      <c r="A7" s="213">
        <v>1</v>
      </c>
      <c r="B7" s="214" t="s">
        <v>58</v>
      </c>
      <c r="C7" s="215">
        <v>113198866.20000002</v>
      </c>
      <c r="D7" s="215">
        <v>110398974.75899997</v>
      </c>
      <c r="E7" s="215">
        <v>60439282</v>
      </c>
      <c r="F7" s="215">
        <f>D7/C7*100</f>
        <v>97.526572893359912</v>
      </c>
      <c r="G7" s="215">
        <v>28404624.400000002</v>
      </c>
      <c r="H7" s="215">
        <f>G7/E7*100</f>
        <v>46.996958699807188</v>
      </c>
      <c r="I7" s="215">
        <f>G7/C7*100</f>
        <v>25.092675707382657</v>
      </c>
      <c r="J7" s="215">
        <v>156224551</v>
      </c>
      <c r="K7" s="215">
        <v>73021430.699999988</v>
      </c>
      <c r="L7" s="215">
        <v>30903566.800000004</v>
      </c>
      <c r="M7" s="215">
        <f>L7/K7*100</f>
        <v>42.32122885535302</v>
      </c>
      <c r="N7" s="215">
        <f>L7/J7*100</f>
        <v>19.781504636873628</v>
      </c>
      <c r="O7" s="215">
        <f t="shared" ref="O7" si="0">J7/C7*100-100</f>
        <v>38.008936170775883</v>
      </c>
      <c r="P7" s="215">
        <f>L7-G7</f>
        <v>2498942.4000000022</v>
      </c>
      <c r="Q7" s="216">
        <v>9550014.7702177837</v>
      </c>
      <c r="R7" s="217">
        <v>62917314.900000006</v>
      </c>
      <c r="S7" s="215">
        <v>71163566.158999994</v>
      </c>
      <c r="T7" s="215">
        <v>31481086.899999999</v>
      </c>
      <c r="U7" s="215">
        <f>S7/R7*100</f>
        <v>113.10648948084716</v>
      </c>
      <c r="V7" s="215">
        <v>18197815.600000001</v>
      </c>
      <c r="W7" s="215">
        <f>V7/T7*100</f>
        <v>57.805550544698633</v>
      </c>
      <c r="X7" s="215">
        <f>V7/R7*100</f>
        <v>28.923382424891113</v>
      </c>
      <c r="Y7" s="215">
        <v>90219059.800000012</v>
      </c>
      <c r="Z7" s="215">
        <v>45101292.299999997</v>
      </c>
      <c r="AA7" s="215">
        <v>21960090.400000002</v>
      </c>
      <c r="AB7" s="215">
        <f>AA7/Z7*100</f>
        <v>48.690601266873237</v>
      </c>
      <c r="AC7" s="215">
        <f>AA7/Y7*100</f>
        <v>24.340854857811319</v>
      </c>
      <c r="AD7" s="215">
        <f t="shared" ref="AD7" si="1">Y7/R7*100-100</f>
        <v>43.393054747159908</v>
      </c>
      <c r="AE7" s="218">
        <f t="shared" ref="AE7" si="2">AA7-V7</f>
        <v>3762274.8000000007</v>
      </c>
      <c r="AF7" s="219">
        <f t="shared" ref="AF7:AF17" si="3">AT7+BH7+BV7+CJ7+CX7</f>
        <v>40511545.300000004</v>
      </c>
      <c r="AG7" s="215">
        <f t="shared" ref="AG7:AG17" si="4">AU7+BI7+BW7+CK7+CY7</f>
        <v>48451668.458999999</v>
      </c>
      <c r="AH7" s="215">
        <f t="shared" ref="AH7:AH17" si="5">AV7+BJ7+BX7+CL7+CZ7</f>
        <v>18563772.900000002</v>
      </c>
      <c r="AI7" s="215">
        <f>AG7/AF7*100</f>
        <v>119.59965511115665</v>
      </c>
      <c r="AJ7" s="215">
        <f t="shared" ref="AJ7:AJ17" si="6">AX7+BL7+BZ7+CN7+DB7</f>
        <v>12202384.6</v>
      </c>
      <c r="AK7" s="215">
        <f>AJ7/AH7*100</f>
        <v>65.7322445481974</v>
      </c>
      <c r="AL7" s="215">
        <f>AJ7/AF7*100</f>
        <v>30.120758192850271</v>
      </c>
      <c r="AM7" s="215">
        <f t="shared" ref="AM7:AM17" si="7">BA7+BO7+CC7+CQ7+DE7</f>
        <v>51026805.099999994</v>
      </c>
      <c r="AN7" s="215">
        <f t="shared" ref="AN7:AN17" si="8">BB7+BP7+CD7+CR7+DF7</f>
        <v>24652238.600000001</v>
      </c>
      <c r="AO7" s="215">
        <f t="shared" ref="AO7:AO17" si="9">BC7+BQ7+CE7+CS7+DG7</f>
        <v>13263444.4</v>
      </c>
      <c r="AP7" s="215">
        <f>AO7/AN7*100</f>
        <v>53.802190605116074</v>
      </c>
      <c r="AQ7" s="215">
        <f>AO7/AM7*100</f>
        <v>25.993092011163366</v>
      </c>
      <c r="AR7" s="215">
        <f>AM7/AF7*100-100</f>
        <v>25.956205131478868</v>
      </c>
      <c r="AS7" s="220">
        <f>AO7-AJ7</f>
        <v>1061059.8000000007</v>
      </c>
      <c r="AT7" s="217">
        <v>12869578.100000001</v>
      </c>
      <c r="AU7" s="215">
        <v>13534157.899999999</v>
      </c>
      <c r="AV7" s="215">
        <v>5174250.5</v>
      </c>
      <c r="AW7" s="215">
        <f>AU7/AT7*100</f>
        <v>105.1639594929689</v>
      </c>
      <c r="AX7" s="215">
        <v>2562038.1000000006</v>
      </c>
      <c r="AY7" s="215">
        <f>AX7/AV7*100</f>
        <v>49.515153933888598</v>
      </c>
      <c r="AZ7" s="215">
        <f>AX7/AT7*100</f>
        <v>19.907708551844451</v>
      </c>
      <c r="BA7" s="215">
        <v>19194999.799999997</v>
      </c>
      <c r="BB7" s="215">
        <v>7722030.9000000013</v>
      </c>
      <c r="BC7" s="215">
        <v>4454626.5000000009</v>
      </c>
      <c r="BD7" s="215">
        <f>BC7/BB7*100</f>
        <v>57.687240023864703</v>
      </c>
      <c r="BE7" s="215">
        <f>BC7/BA7*100</f>
        <v>23.207223477022396</v>
      </c>
      <c r="BF7" s="215">
        <f t="shared" ref="BF7:BF15" si="10">BA7/AT7*100-100</f>
        <v>49.150186982431023</v>
      </c>
      <c r="BG7" s="218">
        <f>BC7-AX7</f>
        <v>1892588.4000000004</v>
      </c>
      <c r="BH7" s="219">
        <v>13295706.4</v>
      </c>
      <c r="BI7" s="215">
        <v>12764605.6</v>
      </c>
      <c r="BJ7" s="215">
        <v>5278380</v>
      </c>
      <c r="BK7" s="215">
        <f t="shared" ref="BK7" si="11">+BI7/BH7*100</f>
        <v>96.005471360288155</v>
      </c>
      <c r="BL7" s="215">
        <v>3439489.5999999996</v>
      </c>
      <c r="BM7" s="215">
        <f t="shared" ref="BM7:BM18" si="12">BL7/BJ7*100</f>
        <v>65.161841322526982</v>
      </c>
      <c r="BN7" s="215">
        <f t="shared" ref="BN7:BN18" si="13">BL7/BH7*100</f>
        <v>25.869175330165227</v>
      </c>
      <c r="BO7" s="215">
        <v>13980727.800000001</v>
      </c>
      <c r="BP7" s="215">
        <v>5312676.2999999989</v>
      </c>
      <c r="BQ7" s="215">
        <v>3926577.4</v>
      </c>
      <c r="BR7" s="215">
        <f t="shared" ref="BR7:BR15" si="14">BQ7/BP7*100</f>
        <v>73.909592421431753</v>
      </c>
      <c r="BS7" s="215">
        <f t="shared" ref="BS7:BS15" si="15">BQ7/BO7*100</f>
        <v>28.085643724499086</v>
      </c>
      <c r="BT7" s="221">
        <f t="shared" ref="BT7:BT18" si="16">BO7/BH7*100-100</f>
        <v>5.1522001117593845</v>
      </c>
      <c r="BU7" s="216">
        <f t="shared" ref="BU7:BU18" si="17">BQ7-BL7</f>
        <v>487087.80000000028</v>
      </c>
      <c r="BV7" s="217">
        <v>11569619.1</v>
      </c>
      <c r="BW7" s="215">
        <v>19515440.200000003</v>
      </c>
      <c r="BX7" s="215">
        <v>6769219.5999999996</v>
      </c>
      <c r="BY7" s="221">
        <f t="shared" ref="BY7:BY15" si="18">BW7/BV7*100</f>
        <v>168.67832926323393</v>
      </c>
      <c r="BZ7" s="215">
        <v>5433931.3999999994</v>
      </c>
      <c r="CA7" s="215">
        <f>BZ7/BX7*100</f>
        <v>80.274119043205502</v>
      </c>
      <c r="CB7" s="215">
        <f>BZ7/BV7*100</f>
        <v>46.967245447172928</v>
      </c>
      <c r="CC7" s="215">
        <v>14990088.699999999</v>
      </c>
      <c r="CD7" s="215">
        <v>10265391.300000001</v>
      </c>
      <c r="CE7" s="215">
        <v>4062069.9000000004</v>
      </c>
      <c r="CF7" s="215">
        <f>CE7/CD7*100</f>
        <v>39.570531519826233</v>
      </c>
      <c r="CG7" s="215">
        <f>CE7/CC7*100</f>
        <v>27.09837133919028</v>
      </c>
      <c r="CH7" s="215">
        <f t="shared" ref="CH7" si="19">CC7/BV7*100-100</f>
        <v>29.564236907332599</v>
      </c>
      <c r="CI7" s="218">
        <f t="shared" ref="CI7" si="20">CE7-BZ7</f>
        <v>-1371861.4999999991</v>
      </c>
      <c r="CJ7" s="219">
        <v>584208.6</v>
      </c>
      <c r="CK7" s="215">
        <v>761003.95900000003</v>
      </c>
      <c r="CL7" s="215">
        <v>282000</v>
      </c>
      <c r="CM7" s="215">
        <f>CK7/CJ7*100</f>
        <v>130.26236844168335</v>
      </c>
      <c r="CN7" s="215">
        <v>234590</v>
      </c>
      <c r="CO7" s="215">
        <f t="shared" ref="CO7" si="21">CN7/CL7*100</f>
        <v>83.187943262411352</v>
      </c>
      <c r="CP7" s="215">
        <f t="shared" ref="CP7" si="22">CN7/CJ7*100</f>
        <v>40.155177448603119</v>
      </c>
      <c r="CQ7" s="215">
        <v>590000</v>
      </c>
      <c r="CR7" s="215">
        <v>284700</v>
      </c>
      <c r="CS7" s="215">
        <v>236476</v>
      </c>
      <c r="CT7" s="215">
        <f t="shared" ref="CT7:CT15" si="23">CS7/CR7*100</f>
        <v>83.061468212153144</v>
      </c>
      <c r="CU7" s="215">
        <f t="shared" ref="CU7:CU15" si="24">CS7/CQ7*100</f>
        <v>40.080677966101696</v>
      </c>
      <c r="CV7" s="215">
        <f t="shared" ref="CV7:CV15" si="25">CQ7/CJ7*100-100</f>
        <v>0.99132398941064537</v>
      </c>
      <c r="CW7" s="220">
        <f t="shared" ref="CW7:CW15" si="26">CS7-CN7</f>
        <v>1886</v>
      </c>
      <c r="CX7" s="217">
        <v>2192433.1</v>
      </c>
      <c r="CY7" s="215">
        <v>1876460.8</v>
      </c>
      <c r="CZ7" s="215">
        <v>1059922.8</v>
      </c>
      <c r="DA7" s="215">
        <f t="shared" ref="DA7:DA15" si="27">CY7/CX7*100</f>
        <v>85.588052834998706</v>
      </c>
      <c r="DB7" s="215">
        <v>532335.5</v>
      </c>
      <c r="DC7" s="222">
        <f>DB7/CZ7*100</f>
        <v>50.223988011202323</v>
      </c>
      <c r="DD7" s="215">
        <f>DB7/CX7*100</f>
        <v>24.280581240996586</v>
      </c>
      <c r="DE7" s="222">
        <v>2270988.7999999998</v>
      </c>
      <c r="DF7" s="222">
        <v>1067440.1000000001</v>
      </c>
      <c r="DG7" s="215">
        <v>583694.6</v>
      </c>
      <c r="DH7" s="211">
        <f t="shared" ref="DH7:DH17" si="28">DG7/DF7*100</f>
        <v>54.681719377040451</v>
      </c>
      <c r="DI7" s="211">
        <f t="shared" ref="DI7:DI17" si="29">DG7/DE7*100</f>
        <v>25.702222749843596</v>
      </c>
      <c r="DJ7" s="211">
        <f t="shared" ref="DJ7:DJ17" si="30">DE7/CX7*100-100</f>
        <v>3.5830374938236247</v>
      </c>
      <c r="DK7" s="218">
        <f t="shared" ref="DK7:DK15" si="31">DG7-DB7</f>
        <v>51359.099999999977</v>
      </c>
      <c r="DL7" s="219">
        <v>18190182.5</v>
      </c>
      <c r="DM7" s="215">
        <v>17920351</v>
      </c>
      <c r="DN7" s="215">
        <v>11612104</v>
      </c>
      <c r="DO7" s="215">
        <f t="shared" ref="DO7:DO15" si="32">DM7/DL7*100</f>
        <v>98.516609165411069</v>
      </c>
      <c r="DP7" s="215">
        <v>4950506.2</v>
      </c>
      <c r="DQ7" s="215">
        <f>DP7/DN7*100</f>
        <v>42.632292993586695</v>
      </c>
      <c r="DR7" s="215">
        <f>DP7/DL7*100</f>
        <v>27.215264057960937</v>
      </c>
      <c r="DS7" s="215">
        <v>14972558.6</v>
      </c>
      <c r="DT7" s="215">
        <v>9349030.2999999989</v>
      </c>
      <c r="DU7" s="215">
        <v>4138956.1</v>
      </c>
      <c r="DV7" s="215">
        <f t="shared" ref="DV7:DV15" si="33">DU7/DT7*100</f>
        <v>44.271501612311603</v>
      </c>
      <c r="DW7" s="215">
        <f t="shared" ref="DW7:DW15" si="34">DU7/DS7*100</f>
        <v>27.643612628772747</v>
      </c>
      <c r="DX7" s="215">
        <v>3962205.0999999996</v>
      </c>
      <c r="DY7" s="215">
        <v>1664126.1000000003</v>
      </c>
      <c r="DZ7" s="215">
        <v>901957.89999999991</v>
      </c>
      <c r="EA7" s="215">
        <f>DZ7/DY7*100</f>
        <v>54.200093370328105</v>
      </c>
      <c r="EB7" s="215">
        <f>DZ7/DX7*100</f>
        <v>22.764038641008259</v>
      </c>
      <c r="EC7" s="215">
        <f t="shared" ref="EC7:EC15" si="35">DS7/DL7*100-100</f>
        <v>-17.688793941457163</v>
      </c>
      <c r="ED7" s="220">
        <f t="shared" ref="ED7:ED15" si="36">DU7-DP7</f>
        <v>-811550.10000000009</v>
      </c>
    </row>
    <row r="8" spans="1:134" s="140" customFormat="1" ht="34.5" customHeight="1" x14ac:dyDescent="0.25">
      <c r="A8" s="172">
        <v>2</v>
      </c>
      <c r="B8" s="157" t="s">
        <v>45</v>
      </c>
      <c r="C8" s="161">
        <v>13722406.600000001</v>
      </c>
      <c r="D8" s="161">
        <v>12201610</v>
      </c>
      <c r="E8" s="161">
        <v>5403690.3499999996</v>
      </c>
      <c r="F8" s="161">
        <f t="shared" ref="F8:F15" si="37">D8/C8*100</f>
        <v>88.917420651272622</v>
      </c>
      <c r="G8" s="161">
        <v>2940473.4999999995</v>
      </c>
      <c r="H8" s="161">
        <f t="shared" ref="H8" si="38">G8/E8*100</f>
        <v>54.4160251521444</v>
      </c>
      <c r="I8" s="161">
        <f t="shared" ref="I8:I18" si="39">G8/C8*100</f>
        <v>21.428263902339108</v>
      </c>
      <c r="J8" s="161">
        <v>14125568.532279983</v>
      </c>
      <c r="K8" s="161">
        <v>7062784.2661399916</v>
      </c>
      <c r="L8" s="161">
        <v>3312221.6</v>
      </c>
      <c r="M8" s="161">
        <f>L8/K8*100</f>
        <v>46.896825319715184</v>
      </c>
      <c r="N8" s="161">
        <f>L8/J8*100</f>
        <v>23.448412659857592</v>
      </c>
      <c r="O8" s="161">
        <f>J8/C8*100-100</f>
        <v>2.9379827025383491</v>
      </c>
      <c r="P8" s="161">
        <f>L8-G8</f>
        <v>371748.10000000056</v>
      </c>
      <c r="Q8" s="193">
        <v>7342917.1322799847</v>
      </c>
      <c r="R8" s="190">
        <v>2776173.3</v>
      </c>
      <c r="S8" s="161">
        <v>2887659.8999999994</v>
      </c>
      <c r="T8" s="161">
        <v>1259824.8</v>
      </c>
      <c r="U8" s="161">
        <f>S8/R8*100</f>
        <v>104.01583719575429</v>
      </c>
      <c r="V8" s="161">
        <v>733161.7</v>
      </c>
      <c r="W8" s="161">
        <f t="shared" ref="W8:W15" si="40">V8/T8*100</f>
        <v>58.19552845760775</v>
      </c>
      <c r="X8" s="161">
        <f t="shared" ref="X8:X15" si="41">V8/R8*100</f>
        <v>26.40907539885929</v>
      </c>
      <c r="Y8" s="161">
        <v>2928650.9</v>
      </c>
      <c r="Z8" s="161">
        <v>1464325.45</v>
      </c>
      <c r="AA8" s="161">
        <v>808547</v>
      </c>
      <c r="AB8" s="161">
        <f t="shared" ref="AB8:AB17" si="42">AA8/Z8*100</f>
        <v>55.216345519365248</v>
      </c>
      <c r="AC8" s="161">
        <f t="shared" ref="AC8:AC17" si="43">AA8/Y8*100</f>
        <v>27.608172759682624</v>
      </c>
      <c r="AD8" s="161">
        <f>Y8/R8*100-100</f>
        <v>5.4923660565426644</v>
      </c>
      <c r="AE8" s="160">
        <f>AA8-V8</f>
        <v>75385.300000000047</v>
      </c>
      <c r="AF8" s="196">
        <f t="shared" si="3"/>
        <v>2109380.3000000003</v>
      </c>
      <c r="AG8" s="161">
        <f t="shared" si="4"/>
        <v>2222673.4000000004</v>
      </c>
      <c r="AH8" s="161">
        <f t="shared" si="5"/>
        <v>942190.14999999991</v>
      </c>
      <c r="AI8" s="161">
        <f>AG8/AF8*100</f>
        <v>105.37091865321773</v>
      </c>
      <c r="AJ8" s="161">
        <f t="shared" si="6"/>
        <v>553189.1</v>
      </c>
      <c r="AK8" s="161">
        <f>AJ8/AH8*100</f>
        <v>58.713105841745431</v>
      </c>
      <c r="AL8" s="161">
        <f>AJ8/AF8*100</f>
        <v>26.225195143805973</v>
      </c>
      <c r="AM8" s="161">
        <f t="shared" si="7"/>
        <v>2340850.9</v>
      </c>
      <c r="AN8" s="161">
        <f t="shared" si="8"/>
        <v>1170425.45</v>
      </c>
      <c r="AO8" s="161">
        <f t="shared" si="9"/>
        <v>618125.1</v>
      </c>
      <c r="AP8" s="161">
        <f>AO8/AN8*100</f>
        <v>52.812000969391093</v>
      </c>
      <c r="AQ8" s="161">
        <f>AO8/AM8*100</f>
        <v>26.406000484695547</v>
      </c>
      <c r="AR8" s="161">
        <f>AM8/AF8*100-100</f>
        <v>10.973393465369867</v>
      </c>
      <c r="AS8" s="173">
        <f>AO8-AJ8</f>
        <v>64936</v>
      </c>
      <c r="AT8" s="190">
        <v>739252.40000000014</v>
      </c>
      <c r="AU8" s="161">
        <v>804985.10000000009</v>
      </c>
      <c r="AV8" s="161">
        <v>326126.19999999995</v>
      </c>
      <c r="AW8" s="161">
        <f t="shared" ref="AW8:AW18" si="44">AU8/AT8*100</f>
        <v>108.89178039868386</v>
      </c>
      <c r="AX8" s="161">
        <v>163936.99999999997</v>
      </c>
      <c r="AY8" s="161">
        <f t="shared" ref="AY8:AY14" si="45">AX8/AV8*100</f>
        <v>50.267963751455724</v>
      </c>
      <c r="AZ8" s="161">
        <f t="shared" ref="AZ8:AZ15" si="46">AX8/AT8*100</f>
        <v>22.176052455156039</v>
      </c>
      <c r="BA8" s="161">
        <v>924890.9</v>
      </c>
      <c r="BB8" s="161">
        <v>462445.45</v>
      </c>
      <c r="BC8" s="161">
        <v>183785.69999999998</v>
      </c>
      <c r="BD8" s="161">
        <f t="shared" ref="BD8:BD15" si="47">BC8/BB8*100</f>
        <v>39.742136072481628</v>
      </c>
      <c r="BE8" s="161">
        <f t="shared" ref="BE8:BE15" si="48">BC8/BA8*100</f>
        <v>19.871068036240814</v>
      </c>
      <c r="BF8" s="161">
        <f t="shared" si="10"/>
        <v>25.11165334059109</v>
      </c>
      <c r="BG8" s="160">
        <f t="shared" ref="BG8:BG14" si="49">BC8-AX8</f>
        <v>19848.700000000012</v>
      </c>
      <c r="BH8" s="196">
        <v>964596.9</v>
      </c>
      <c r="BI8" s="161">
        <v>1009724.7</v>
      </c>
      <c r="BJ8" s="161">
        <v>458298.44999999995</v>
      </c>
      <c r="BK8" s="161">
        <f t="shared" ref="BK8:BK18" si="50">+BI8/BH8*100</f>
        <v>104.67841022503804</v>
      </c>
      <c r="BL8" s="161">
        <v>281688.59999999998</v>
      </c>
      <c r="BM8" s="161">
        <f t="shared" si="12"/>
        <v>61.464008878930308</v>
      </c>
      <c r="BN8" s="161">
        <f t="shared" si="13"/>
        <v>29.202727066611967</v>
      </c>
      <c r="BO8" s="161">
        <v>1034289</v>
      </c>
      <c r="BP8" s="161">
        <v>517144.5</v>
      </c>
      <c r="BQ8" s="161">
        <v>308975.09999999998</v>
      </c>
      <c r="BR8" s="161">
        <f t="shared" si="14"/>
        <v>59.746376496317751</v>
      </c>
      <c r="BS8" s="161">
        <f t="shared" si="15"/>
        <v>29.873188248158876</v>
      </c>
      <c r="BT8" s="158">
        <f t="shared" si="16"/>
        <v>7.2249973019817872</v>
      </c>
      <c r="BU8" s="193">
        <f t="shared" si="17"/>
        <v>27286.5</v>
      </c>
      <c r="BV8" s="202">
        <v>176747</v>
      </c>
      <c r="BW8" s="158">
        <v>156161.40000000002</v>
      </c>
      <c r="BX8" s="158">
        <v>43373.5</v>
      </c>
      <c r="BY8" s="158">
        <f t="shared" si="18"/>
        <v>88.353069641917557</v>
      </c>
      <c r="BZ8" s="161">
        <v>47187.200000000004</v>
      </c>
      <c r="CA8" s="161">
        <f>BZ8/BX8*100</f>
        <v>108.79269600101445</v>
      </c>
      <c r="CB8" s="161">
        <f>BZ8/BV8*100</f>
        <v>26.697595998800551</v>
      </c>
      <c r="CC8" s="161">
        <v>131147</v>
      </c>
      <c r="CD8" s="161">
        <v>65573.5</v>
      </c>
      <c r="CE8" s="161">
        <v>67575.400000000009</v>
      </c>
      <c r="CF8" s="161">
        <f>CE8/CD8*100</f>
        <v>103.05291009325414</v>
      </c>
      <c r="CG8" s="161">
        <f>CE8/CC8*100</f>
        <v>51.526455046627071</v>
      </c>
      <c r="CH8" s="161">
        <f>CC8/BV8*100-100</f>
        <v>-25.799589243381789</v>
      </c>
      <c r="CI8" s="160">
        <f>CE8-BZ8</f>
        <v>20388.200000000004</v>
      </c>
      <c r="CJ8" s="196">
        <v>39300</v>
      </c>
      <c r="CK8" s="161">
        <v>44380.799999999996</v>
      </c>
      <c r="CL8" s="161">
        <v>19650</v>
      </c>
      <c r="CM8" s="161">
        <f>CK8/CJ8*100</f>
        <v>112.92824427480915</v>
      </c>
      <c r="CN8" s="161">
        <v>14241.5</v>
      </c>
      <c r="CO8" s="161">
        <f>CN8/CL8*100</f>
        <v>72.475826972010182</v>
      </c>
      <c r="CP8" s="161">
        <f>CN8/CJ8*100</f>
        <v>36.237913486005091</v>
      </c>
      <c r="CQ8" s="161">
        <v>41800</v>
      </c>
      <c r="CR8" s="161">
        <v>20900</v>
      </c>
      <c r="CS8" s="161">
        <v>12855.5</v>
      </c>
      <c r="CT8" s="161">
        <f t="shared" si="23"/>
        <v>61.509569377990424</v>
      </c>
      <c r="CU8" s="161">
        <f t="shared" si="24"/>
        <v>30.754784688995212</v>
      </c>
      <c r="CV8" s="161">
        <f t="shared" si="25"/>
        <v>6.3613231552162972</v>
      </c>
      <c r="CW8" s="173">
        <f t="shared" si="26"/>
        <v>-1386</v>
      </c>
      <c r="CX8" s="190">
        <v>189484</v>
      </c>
      <c r="CY8" s="161">
        <v>207421.39999999997</v>
      </c>
      <c r="CZ8" s="161">
        <v>94742</v>
      </c>
      <c r="DA8" s="161">
        <f t="shared" si="27"/>
        <v>109.46644571573323</v>
      </c>
      <c r="DB8" s="159">
        <v>46134.799999999996</v>
      </c>
      <c r="DC8" s="159">
        <f t="shared" ref="DC8:DC15" si="51">DB8/CZ8*100</f>
        <v>48.69519326170019</v>
      </c>
      <c r="DD8" s="161">
        <f t="shared" ref="DD8:DD15" si="52">DB8/CX8*100</f>
        <v>24.347596630850095</v>
      </c>
      <c r="DE8" s="159">
        <v>208724</v>
      </c>
      <c r="DF8" s="159">
        <v>104362</v>
      </c>
      <c r="DG8" s="161">
        <v>44933.400000000009</v>
      </c>
      <c r="DH8" s="211">
        <f t="shared" si="28"/>
        <v>43.055326651463183</v>
      </c>
      <c r="DI8" s="211">
        <f t="shared" si="29"/>
        <v>21.527663325731591</v>
      </c>
      <c r="DJ8" s="211">
        <f t="shared" si="30"/>
        <v>10.153891621456168</v>
      </c>
      <c r="DK8" s="160">
        <f t="shared" si="31"/>
        <v>-1201.3999999999869</v>
      </c>
      <c r="DL8" s="196">
        <v>489943</v>
      </c>
      <c r="DM8" s="161">
        <v>499897.69999999995</v>
      </c>
      <c r="DN8" s="161">
        <v>244971.5</v>
      </c>
      <c r="DO8" s="161">
        <f t="shared" si="32"/>
        <v>102.03180778172154</v>
      </c>
      <c r="DP8" s="161">
        <v>119805.9</v>
      </c>
      <c r="DQ8" s="161">
        <f t="shared" ref="DQ8:DQ15" si="53">DP8/DN8*100</f>
        <v>48.9060564188079</v>
      </c>
      <c r="DR8" s="161">
        <f t="shared" ref="DR8:DR15" si="54">DP8/DL8*100</f>
        <v>24.45302820940395</v>
      </c>
      <c r="DS8" s="161">
        <v>503370</v>
      </c>
      <c r="DT8" s="161">
        <v>251685</v>
      </c>
      <c r="DU8" s="161">
        <v>145851.59999999998</v>
      </c>
      <c r="DV8" s="161">
        <f t="shared" si="33"/>
        <v>57.950056618392033</v>
      </c>
      <c r="DW8" s="161">
        <f t="shared" si="34"/>
        <v>28.975028309196016</v>
      </c>
      <c r="DX8" s="160">
        <v>177630</v>
      </c>
      <c r="DY8" s="160">
        <v>88815</v>
      </c>
      <c r="DZ8" s="161">
        <v>43002.100000000006</v>
      </c>
      <c r="EA8" s="161">
        <f t="shared" ref="EA8:EA15" si="55">DZ8/DY8*100</f>
        <v>48.417609638011605</v>
      </c>
      <c r="EB8" s="161">
        <f t="shared" ref="EB8:EB15" si="56">DZ8/DX8*100</f>
        <v>24.208804819005802</v>
      </c>
      <c r="EC8" s="161">
        <f t="shared" si="35"/>
        <v>2.7405228771510082</v>
      </c>
      <c r="ED8" s="173">
        <f t="shared" si="36"/>
        <v>26045.699999999983</v>
      </c>
    </row>
    <row r="9" spans="1:134" s="140" customFormat="1" ht="34.5" customHeight="1" x14ac:dyDescent="0.25">
      <c r="A9" s="172">
        <v>3</v>
      </c>
      <c r="B9" s="157" t="s">
        <v>46</v>
      </c>
      <c r="C9" s="161">
        <v>22014137.761</v>
      </c>
      <c r="D9" s="161">
        <v>20999866.275600001</v>
      </c>
      <c r="E9" s="161">
        <v>8746091.9894999992</v>
      </c>
      <c r="F9" s="161">
        <f t="shared" si="37"/>
        <v>95.392635876037488</v>
      </c>
      <c r="G9" s="161">
        <v>5435745.7709999997</v>
      </c>
      <c r="H9" s="161">
        <f t="shared" ref="H9" si="57">G9/E9*100</f>
        <v>62.150567105008832</v>
      </c>
      <c r="I9" s="161">
        <f t="shared" si="39"/>
        <v>24.692067570458772</v>
      </c>
      <c r="J9" s="161">
        <v>20130103.386999998</v>
      </c>
      <c r="K9" s="161">
        <v>8895843.75</v>
      </c>
      <c r="L9" s="161">
        <v>5738263.507100001</v>
      </c>
      <c r="M9" s="161">
        <f t="shared" ref="M9:M16" si="58">L9/K9*100</f>
        <v>64.504994336259571</v>
      </c>
      <c r="N9" s="161">
        <f t="shared" ref="N9:N16" si="59">L9/J9*100</f>
        <v>28.505881945970362</v>
      </c>
      <c r="O9" s="161">
        <f t="shared" ref="O9:O10" si="60">J9/C9*100-100</f>
        <v>-8.5582928318806921</v>
      </c>
      <c r="P9" s="161">
        <f>L9-G9</f>
        <v>302517.73610000126</v>
      </c>
      <c r="Q9" s="193">
        <v>12535493.682665857</v>
      </c>
      <c r="R9" s="190">
        <v>5969919.6310000001</v>
      </c>
      <c r="S9" s="161">
        <v>6026908.8836000003</v>
      </c>
      <c r="T9" s="161">
        <v>2364223.7000000002</v>
      </c>
      <c r="U9" s="161">
        <f t="shared" ref="U9:U16" si="61">S9/R9*100</f>
        <v>100.95460669694903</v>
      </c>
      <c r="V9" s="161">
        <v>1494006.0989999997</v>
      </c>
      <c r="W9" s="161">
        <f t="shared" si="40"/>
        <v>63.192247797871225</v>
      </c>
      <c r="X9" s="161">
        <f t="shared" si="41"/>
        <v>25.02556468670155</v>
      </c>
      <c r="Y9" s="161">
        <v>6510475.8999999994</v>
      </c>
      <c r="Z9" s="161">
        <v>2556482.2000000002</v>
      </c>
      <c r="AA9" s="161">
        <v>1532814.7681</v>
      </c>
      <c r="AB9" s="161">
        <f t="shared" si="42"/>
        <v>59.957967557920014</v>
      </c>
      <c r="AC9" s="161">
        <f t="shared" si="43"/>
        <v>23.543820630685385</v>
      </c>
      <c r="AD9" s="161">
        <f t="shared" ref="AD9:AD15" si="62">Y9/R9*100-100</f>
        <v>9.0546657645616051</v>
      </c>
      <c r="AE9" s="160">
        <f t="shared" ref="AE9:AE16" si="63">AA9-V9</f>
        <v>38808.66910000029</v>
      </c>
      <c r="AF9" s="196">
        <f t="shared" si="3"/>
        <v>4053037.7000000007</v>
      </c>
      <c r="AG9" s="161">
        <f t="shared" si="4"/>
        <v>4143058.3832999999</v>
      </c>
      <c r="AH9" s="161">
        <f t="shared" si="5"/>
        <v>1687756.2</v>
      </c>
      <c r="AI9" s="161">
        <f t="shared" ref="AI9:AI15" si="64">AG9/AF9*100</f>
        <v>102.22106701104703</v>
      </c>
      <c r="AJ9" s="161">
        <f t="shared" si="6"/>
        <v>1044168.0468000001</v>
      </c>
      <c r="AK9" s="161">
        <f t="shared" ref="AK9:AK15" si="65">AJ9/AH9*100</f>
        <v>61.867232174884037</v>
      </c>
      <c r="AL9" s="161">
        <f t="shared" ref="AL9:AL15" si="66">AJ9/AF9*100</f>
        <v>25.76260385636186</v>
      </c>
      <c r="AM9" s="161">
        <f t="shared" si="7"/>
        <v>4832875.55</v>
      </c>
      <c r="AN9" s="161">
        <f t="shared" si="8"/>
        <v>1960772.2</v>
      </c>
      <c r="AO9" s="161">
        <f t="shared" si="9"/>
        <v>1102305.8462</v>
      </c>
      <c r="AP9" s="161">
        <f t="shared" ref="AP9:AP15" si="67">AO9/AN9*100</f>
        <v>56.217945470667118</v>
      </c>
      <c r="AQ9" s="161">
        <f t="shared" ref="AQ9:AQ15" si="68">AO9/AM9*100</f>
        <v>22.808488130839621</v>
      </c>
      <c r="AR9" s="161">
        <f t="shared" ref="AR9:AR15" si="69">AM9/AF9*100-100</f>
        <v>19.24082398740083</v>
      </c>
      <c r="AS9" s="173">
        <f t="shared" ref="AS9:AS15" si="70">AO9-AJ9</f>
        <v>58137.799399999902</v>
      </c>
      <c r="AT9" s="190">
        <v>1383292.8000000005</v>
      </c>
      <c r="AU9" s="161">
        <v>1310473.0464999997</v>
      </c>
      <c r="AV9" s="161">
        <v>560494</v>
      </c>
      <c r="AW9" s="161">
        <f t="shared" si="44"/>
        <v>94.73576718537096</v>
      </c>
      <c r="AX9" s="161">
        <v>255093.22399999999</v>
      </c>
      <c r="AY9" s="161">
        <f t="shared" si="45"/>
        <v>45.512213154824131</v>
      </c>
      <c r="AZ9" s="161">
        <f t="shared" si="46"/>
        <v>18.441014368035454</v>
      </c>
      <c r="BA9" s="161">
        <v>1515577.8</v>
      </c>
      <c r="BB9" s="161">
        <v>614360</v>
      </c>
      <c r="BC9" s="161">
        <v>245010.34789999999</v>
      </c>
      <c r="BD9" s="161">
        <f t="shared" si="47"/>
        <v>39.880582703952079</v>
      </c>
      <c r="BE9" s="161">
        <f t="shared" si="48"/>
        <v>16.166134651747999</v>
      </c>
      <c r="BF9" s="161">
        <f t="shared" si="10"/>
        <v>9.5630512932619638</v>
      </c>
      <c r="BG9" s="160">
        <f t="shared" si="49"/>
        <v>-10082.876099999994</v>
      </c>
      <c r="BH9" s="196">
        <v>2072805.7</v>
      </c>
      <c r="BI9" s="161">
        <v>1921691.3656000001</v>
      </c>
      <c r="BJ9" s="161">
        <v>789670</v>
      </c>
      <c r="BK9" s="161">
        <f t="shared" si="50"/>
        <v>92.709671996753002</v>
      </c>
      <c r="BL9" s="161">
        <v>501541.842</v>
      </c>
      <c r="BM9" s="161">
        <f t="shared" si="12"/>
        <v>63.512839793837927</v>
      </c>
      <c r="BN9" s="161">
        <f t="shared" si="13"/>
        <v>24.196278599581238</v>
      </c>
      <c r="BO9" s="161">
        <v>2442522.7999999998</v>
      </c>
      <c r="BP9" s="161">
        <v>969670</v>
      </c>
      <c r="BQ9" s="161">
        <v>565684.5821</v>
      </c>
      <c r="BR9" s="161">
        <f t="shared" si="14"/>
        <v>58.337845050377965</v>
      </c>
      <c r="BS9" s="161">
        <f t="shared" si="15"/>
        <v>23.159848583603807</v>
      </c>
      <c r="BT9" s="158">
        <f t="shared" si="16"/>
        <v>17.836553614263011</v>
      </c>
      <c r="BU9" s="193">
        <f t="shared" si="17"/>
        <v>64142.740099999995</v>
      </c>
      <c r="BV9" s="202">
        <v>191320.49999999997</v>
      </c>
      <c r="BW9" s="158">
        <v>389604.79739999998</v>
      </c>
      <c r="BX9" s="158">
        <v>139025.20000000001</v>
      </c>
      <c r="BY9" s="158">
        <f t="shared" si="18"/>
        <v>203.63985950277157</v>
      </c>
      <c r="BZ9" s="161">
        <v>144584.03890000001</v>
      </c>
      <c r="CA9" s="161">
        <f t="shared" ref="CA9:CA16" si="71">BZ9/BX9*100</f>
        <v>103.99843977926304</v>
      </c>
      <c r="CB9" s="161">
        <f t="shared" ref="CB9:CB16" si="72">BZ9/BV9*100</f>
        <v>75.571639683149499</v>
      </c>
      <c r="CC9" s="161">
        <v>407971.45</v>
      </c>
      <c r="CD9" s="161">
        <v>179025.2</v>
      </c>
      <c r="CE9" s="161">
        <v>158994.67600000001</v>
      </c>
      <c r="CF9" s="161">
        <f t="shared" ref="CF9:CF15" si="73">CE9/CD9*100</f>
        <v>88.811338292039338</v>
      </c>
      <c r="CG9" s="161">
        <f t="shared" ref="CG9:CG15" si="74">CE9/CC9*100</f>
        <v>38.972010418866319</v>
      </c>
      <c r="CH9" s="161">
        <f t="shared" ref="CH9:CH15" si="75">CC9/BV9*100-100</f>
        <v>113.239799185137</v>
      </c>
      <c r="CI9" s="160">
        <f t="shared" ref="CI9:CI15" si="76">CE9-BZ9</f>
        <v>14410.637099999993</v>
      </c>
      <c r="CJ9" s="196">
        <v>76000</v>
      </c>
      <c r="CK9" s="161">
        <v>94157.849999999991</v>
      </c>
      <c r="CL9" s="161">
        <v>39800</v>
      </c>
      <c r="CM9" s="161">
        <f t="shared" ref="CM9:CM15" si="77">CK9/CJ9*100</f>
        <v>123.89190789473683</v>
      </c>
      <c r="CN9" s="161">
        <v>31482.3</v>
      </c>
      <c r="CO9" s="161">
        <f t="shared" ref="CO9:CO15" si="78">CN9/CL9*100</f>
        <v>79.101256281407032</v>
      </c>
      <c r="CP9" s="161">
        <f t="shared" ref="CP9:CP15" si="79">CN9/CJ9*100</f>
        <v>41.424078947368422</v>
      </c>
      <c r="CQ9" s="161">
        <v>78000</v>
      </c>
      <c r="CR9" s="161">
        <v>34180</v>
      </c>
      <c r="CS9" s="161">
        <v>27350.399999999998</v>
      </c>
      <c r="CT9" s="161">
        <f t="shared" si="23"/>
        <v>80.018724400234049</v>
      </c>
      <c r="CU9" s="161">
        <f t="shared" si="24"/>
        <v>35.064615384615379</v>
      </c>
      <c r="CV9" s="161">
        <f t="shared" si="25"/>
        <v>2.6315789473684248</v>
      </c>
      <c r="CW9" s="173">
        <f t="shared" si="26"/>
        <v>-4131.9000000000015</v>
      </c>
      <c r="CX9" s="190">
        <v>329618.7</v>
      </c>
      <c r="CY9" s="161">
        <v>427131.32379999995</v>
      </c>
      <c r="CZ9" s="161">
        <v>158767</v>
      </c>
      <c r="DA9" s="161">
        <f t="shared" si="27"/>
        <v>129.5834622853618</v>
      </c>
      <c r="DB9" s="159">
        <v>111466.6419</v>
      </c>
      <c r="DC9" s="159">
        <f t="shared" si="51"/>
        <v>70.207689192338464</v>
      </c>
      <c r="DD9" s="161">
        <f t="shared" si="52"/>
        <v>33.816844098954334</v>
      </c>
      <c r="DE9" s="159">
        <v>388803.5</v>
      </c>
      <c r="DF9" s="159">
        <v>163537</v>
      </c>
      <c r="DG9" s="161">
        <v>105265.84019999999</v>
      </c>
      <c r="DH9" s="211">
        <f t="shared" si="28"/>
        <v>64.36821037441068</v>
      </c>
      <c r="DI9" s="211">
        <f t="shared" si="29"/>
        <v>27.074303652101893</v>
      </c>
      <c r="DJ9" s="211">
        <f t="shared" si="30"/>
        <v>17.95553468295337</v>
      </c>
      <c r="DK9" s="160">
        <f t="shared" si="31"/>
        <v>-6200.8017000000109</v>
      </c>
      <c r="DL9" s="196">
        <v>1084987.8</v>
      </c>
      <c r="DM9" s="161">
        <v>1013731.3966999999</v>
      </c>
      <c r="DN9" s="161">
        <v>448810</v>
      </c>
      <c r="DO9" s="161">
        <f t="shared" si="32"/>
        <v>93.432515711236547</v>
      </c>
      <c r="DP9" s="161">
        <v>296343.83289999998</v>
      </c>
      <c r="DQ9" s="161">
        <f t="shared" si="53"/>
        <v>66.028794567857219</v>
      </c>
      <c r="DR9" s="161">
        <f t="shared" si="54"/>
        <v>27.313102774058841</v>
      </c>
      <c r="DS9" s="161">
        <v>1263825.75</v>
      </c>
      <c r="DT9" s="161">
        <v>448810</v>
      </c>
      <c r="DU9" s="161">
        <v>336802.22869999998</v>
      </c>
      <c r="DV9" s="161">
        <f t="shared" si="33"/>
        <v>75.043387781020925</v>
      </c>
      <c r="DW9" s="161">
        <f t="shared" si="34"/>
        <v>26.649419724198527</v>
      </c>
      <c r="DX9" s="160">
        <v>509470.3</v>
      </c>
      <c r="DY9" s="160">
        <v>195960</v>
      </c>
      <c r="DZ9" s="160">
        <v>150427.95859999998</v>
      </c>
      <c r="EA9" s="161">
        <f t="shared" si="55"/>
        <v>76.76462471933047</v>
      </c>
      <c r="EB9" s="161">
        <f t="shared" si="56"/>
        <v>29.526345029337332</v>
      </c>
      <c r="EC9" s="161">
        <f t="shared" si="35"/>
        <v>16.482945706854963</v>
      </c>
      <c r="ED9" s="173">
        <f t="shared" si="36"/>
        <v>40458.395799999998</v>
      </c>
    </row>
    <row r="10" spans="1:134" s="140" customFormat="1" ht="34.5" customHeight="1" x14ac:dyDescent="0.25">
      <c r="A10" s="172">
        <v>4</v>
      </c>
      <c r="B10" s="157" t="s">
        <v>47</v>
      </c>
      <c r="C10" s="161">
        <v>17388003.578000002</v>
      </c>
      <c r="D10" s="161">
        <v>18199625.333999999</v>
      </c>
      <c r="E10" s="161">
        <v>7229613.5500000007</v>
      </c>
      <c r="F10" s="161">
        <f t="shared" si="37"/>
        <v>104.66771100177881</v>
      </c>
      <c r="G10" s="161">
        <v>5000897.9229999995</v>
      </c>
      <c r="H10" s="161">
        <f t="shared" ref="H10" si="80">G10/E10*100</f>
        <v>69.172409955439434</v>
      </c>
      <c r="I10" s="161">
        <f t="shared" si="39"/>
        <v>28.760621658298575</v>
      </c>
      <c r="J10" s="161">
        <v>17819940.478</v>
      </c>
      <c r="K10" s="161">
        <v>8399491.25</v>
      </c>
      <c r="L10" s="161">
        <v>5371076.8899999997</v>
      </c>
      <c r="M10" s="161">
        <f t="shared" si="58"/>
        <v>63.94526442300895</v>
      </c>
      <c r="N10" s="161">
        <f t="shared" si="59"/>
        <v>30.14082396420449</v>
      </c>
      <c r="O10" s="161">
        <f t="shared" si="60"/>
        <v>2.484108644574377</v>
      </c>
      <c r="P10" s="161">
        <f t="shared" ref="P10:P16" si="81">L10-G10</f>
        <v>370178.96700000018</v>
      </c>
      <c r="Q10" s="193">
        <v>10720443.876339309</v>
      </c>
      <c r="R10" s="190">
        <v>4982235.5</v>
      </c>
      <c r="S10" s="161">
        <v>5618347.6619999995</v>
      </c>
      <c r="T10" s="161">
        <v>2202338.4</v>
      </c>
      <c r="U10" s="161">
        <f t="shared" si="61"/>
        <v>112.7676052647451</v>
      </c>
      <c r="V10" s="161">
        <v>1492256.577</v>
      </c>
      <c r="W10" s="161">
        <f t="shared" si="40"/>
        <v>67.757824001978989</v>
      </c>
      <c r="X10" s="161">
        <f t="shared" si="41"/>
        <v>29.951546389166069</v>
      </c>
      <c r="Y10" s="161">
        <v>5554703.0999999996</v>
      </c>
      <c r="Z10" s="161">
        <v>2364171.4</v>
      </c>
      <c r="AA10" s="161">
        <v>1659701.1850000001</v>
      </c>
      <c r="AB10" s="161">
        <f t="shared" si="42"/>
        <v>70.202235971554344</v>
      </c>
      <c r="AC10" s="161">
        <f t="shared" si="43"/>
        <v>29.879206055135516</v>
      </c>
      <c r="AD10" s="161">
        <f t="shared" si="62"/>
        <v>11.490175444336174</v>
      </c>
      <c r="AE10" s="160">
        <f t="shared" si="63"/>
        <v>167444.60800000001</v>
      </c>
      <c r="AF10" s="196">
        <f t="shared" si="3"/>
        <v>3648587.8</v>
      </c>
      <c r="AG10" s="161">
        <f t="shared" si="4"/>
        <v>4038808.1919999998</v>
      </c>
      <c r="AH10" s="161">
        <f t="shared" si="5"/>
        <v>1611291.8</v>
      </c>
      <c r="AI10" s="161">
        <f t="shared" si="64"/>
        <v>110.6951076249282</v>
      </c>
      <c r="AJ10" s="161">
        <f t="shared" si="6"/>
        <v>1019006.5530000001</v>
      </c>
      <c r="AK10" s="161">
        <f t="shared" si="65"/>
        <v>63.241589946650265</v>
      </c>
      <c r="AL10" s="161">
        <f t="shared" si="66"/>
        <v>27.928793518412796</v>
      </c>
      <c r="AM10" s="161">
        <f t="shared" si="7"/>
        <v>4123689.0999999996</v>
      </c>
      <c r="AN10" s="161">
        <f t="shared" si="8"/>
        <v>1721099.6</v>
      </c>
      <c r="AO10" s="161">
        <f t="shared" si="9"/>
        <v>1135150.5430000001</v>
      </c>
      <c r="AP10" s="161">
        <f t="shared" si="67"/>
        <v>65.95495943407343</v>
      </c>
      <c r="AQ10" s="161">
        <f t="shared" si="68"/>
        <v>27.527549130704354</v>
      </c>
      <c r="AR10" s="161">
        <f t="shared" si="69"/>
        <v>13.021512049127608</v>
      </c>
      <c r="AS10" s="173">
        <f>AO10-AJ10</f>
        <v>116143.98999999999</v>
      </c>
      <c r="AT10" s="190">
        <v>1163086.8</v>
      </c>
      <c r="AU10" s="161">
        <v>1306099.263</v>
      </c>
      <c r="AV10" s="161">
        <v>474501.5</v>
      </c>
      <c r="AW10" s="161">
        <f t="shared" si="44"/>
        <v>112.29594068129738</v>
      </c>
      <c r="AX10" s="161">
        <v>261392.34300000002</v>
      </c>
      <c r="AY10" s="161">
        <f t="shared" ref="AY10" si="82">AX10/AV10*100</f>
        <v>55.087780122929018</v>
      </c>
      <c r="AZ10" s="161">
        <f t="shared" ref="AZ10" si="83">AX10/AT10*100</f>
        <v>22.474018534128323</v>
      </c>
      <c r="BA10" s="161">
        <v>1387738.9</v>
      </c>
      <c r="BB10" s="161">
        <v>478588.5</v>
      </c>
      <c r="BC10" s="161">
        <v>258601.34299999999</v>
      </c>
      <c r="BD10" s="161">
        <f t="shared" si="47"/>
        <v>54.034174034687425</v>
      </c>
      <c r="BE10" s="161">
        <f t="shared" si="48"/>
        <v>18.634726100133104</v>
      </c>
      <c r="BF10" s="161">
        <f t="shared" si="10"/>
        <v>19.315162032618716</v>
      </c>
      <c r="BG10" s="160">
        <f t="shared" si="49"/>
        <v>-2791.0000000000291</v>
      </c>
      <c r="BH10" s="196">
        <v>1948462.5</v>
      </c>
      <c r="BI10" s="161">
        <v>2036089.298</v>
      </c>
      <c r="BJ10" s="161">
        <v>886401.6</v>
      </c>
      <c r="BK10" s="161">
        <f t="shared" si="50"/>
        <v>104.49722783989941</v>
      </c>
      <c r="BL10" s="161">
        <v>551864.21600000001</v>
      </c>
      <c r="BM10" s="161">
        <f t="shared" si="12"/>
        <v>62.258937258236003</v>
      </c>
      <c r="BN10" s="161">
        <f t="shared" si="13"/>
        <v>28.323060669630546</v>
      </c>
      <c r="BO10" s="161">
        <v>2163933.7000000002</v>
      </c>
      <c r="BP10" s="161">
        <v>952990.1</v>
      </c>
      <c r="BQ10" s="161">
        <v>587157.44200000004</v>
      </c>
      <c r="BR10" s="161">
        <f t="shared" si="14"/>
        <v>61.612123987437016</v>
      </c>
      <c r="BS10" s="161">
        <f t="shared" si="15"/>
        <v>27.13379998657075</v>
      </c>
      <c r="BT10" s="158">
        <f t="shared" si="16"/>
        <v>11.058524349326731</v>
      </c>
      <c r="BU10" s="193">
        <f t="shared" si="17"/>
        <v>35293.226000000024</v>
      </c>
      <c r="BV10" s="202">
        <v>264718.5</v>
      </c>
      <c r="BW10" s="158">
        <v>367161.83299999998</v>
      </c>
      <c r="BX10" s="158">
        <v>133413.4</v>
      </c>
      <c r="BY10" s="158">
        <f t="shared" si="18"/>
        <v>138.69897003798374</v>
      </c>
      <c r="BZ10" s="161">
        <v>122773.734</v>
      </c>
      <c r="CA10" s="161">
        <f t="shared" si="71"/>
        <v>92.025039463801988</v>
      </c>
      <c r="CB10" s="161">
        <f t="shared" si="72"/>
        <v>46.378977668731125</v>
      </c>
      <c r="CC10" s="161">
        <v>279548.79999999999</v>
      </c>
      <c r="CD10" s="161">
        <v>167209.4</v>
      </c>
      <c r="CE10" s="161">
        <v>208849.79399999999</v>
      </c>
      <c r="CF10" s="161">
        <f t="shared" si="73"/>
        <v>124.90314180901314</v>
      </c>
      <c r="CG10" s="161">
        <f t="shared" si="74"/>
        <v>74.70960132899873</v>
      </c>
      <c r="CH10" s="161">
        <f t="shared" si="75"/>
        <v>5.6022907352527369</v>
      </c>
      <c r="CI10" s="160">
        <f t="shared" si="76"/>
        <v>86076.06</v>
      </c>
      <c r="CJ10" s="196">
        <v>86500</v>
      </c>
      <c r="CK10" s="161">
        <v>98099.6</v>
      </c>
      <c r="CL10" s="161">
        <v>41000</v>
      </c>
      <c r="CM10" s="161">
        <f t="shared" si="77"/>
        <v>113.4099421965318</v>
      </c>
      <c r="CN10" s="161">
        <v>30024.2</v>
      </c>
      <c r="CO10" s="161">
        <f t="shared" si="78"/>
        <v>73.22975609756098</v>
      </c>
      <c r="CP10" s="161">
        <f t="shared" si="79"/>
        <v>34.71005780346821</v>
      </c>
      <c r="CQ10" s="161">
        <v>91627.8</v>
      </c>
      <c r="CR10" s="161">
        <v>41651</v>
      </c>
      <c r="CS10" s="161">
        <v>27847.3</v>
      </c>
      <c r="CT10" s="161">
        <f t="shared" si="23"/>
        <v>66.858658855729757</v>
      </c>
      <c r="CU10" s="161">
        <f t="shared" si="24"/>
        <v>30.391758833017924</v>
      </c>
      <c r="CV10" s="161">
        <f t="shared" si="25"/>
        <v>5.9280924855491293</v>
      </c>
      <c r="CW10" s="173">
        <f t="shared" si="26"/>
        <v>-2176.9000000000015</v>
      </c>
      <c r="CX10" s="190">
        <v>185820</v>
      </c>
      <c r="CY10" s="161">
        <v>231358.198</v>
      </c>
      <c r="CZ10" s="161">
        <v>75975.3</v>
      </c>
      <c r="DA10" s="161">
        <f t="shared" si="27"/>
        <v>124.5066182326983</v>
      </c>
      <c r="DB10" s="159">
        <v>52952.060000000005</v>
      </c>
      <c r="DC10" s="159">
        <f t="shared" si="51"/>
        <v>69.696414492604845</v>
      </c>
      <c r="DD10" s="161">
        <f t="shared" si="52"/>
        <v>28.496426649445706</v>
      </c>
      <c r="DE10" s="159">
        <v>200839.9</v>
      </c>
      <c r="DF10" s="159">
        <v>80660.600000000006</v>
      </c>
      <c r="DG10" s="161">
        <v>52694.663999999997</v>
      </c>
      <c r="DH10" s="211">
        <f t="shared" si="28"/>
        <v>65.328876799825437</v>
      </c>
      <c r="DI10" s="211">
        <f t="shared" si="29"/>
        <v>26.237149092386524</v>
      </c>
      <c r="DJ10" s="211">
        <f t="shared" si="30"/>
        <v>8.0830373479711568</v>
      </c>
      <c r="DK10" s="160">
        <f t="shared" si="31"/>
        <v>-257.39600000000792</v>
      </c>
      <c r="DL10" s="196">
        <v>1031461.9</v>
      </c>
      <c r="DM10" s="161">
        <v>1047309.745</v>
      </c>
      <c r="DN10" s="161">
        <v>477917.9</v>
      </c>
      <c r="DO10" s="161">
        <f t="shared" si="32"/>
        <v>101.53644502041229</v>
      </c>
      <c r="DP10" s="161">
        <v>294026.86299999995</v>
      </c>
      <c r="DQ10" s="161">
        <f t="shared" si="53"/>
        <v>61.522462958596016</v>
      </c>
      <c r="DR10" s="161">
        <f t="shared" si="54"/>
        <v>28.505838460926181</v>
      </c>
      <c r="DS10" s="161">
        <v>1176444.3</v>
      </c>
      <c r="DT10" s="161">
        <v>516378.3</v>
      </c>
      <c r="DU10" s="161">
        <v>322602.27500000002</v>
      </c>
      <c r="DV10" s="161">
        <f t="shared" si="33"/>
        <v>62.474018563522137</v>
      </c>
      <c r="DW10" s="161">
        <f t="shared" si="34"/>
        <v>27.421806115257645</v>
      </c>
      <c r="DX10" s="160">
        <v>493374.6</v>
      </c>
      <c r="DY10" s="160">
        <v>206027.8</v>
      </c>
      <c r="DZ10" s="160">
        <v>117287.842</v>
      </c>
      <c r="EA10" s="161">
        <f t="shared" si="55"/>
        <v>56.928163092553532</v>
      </c>
      <c r="EB10" s="161">
        <f t="shared" si="56"/>
        <v>23.772574023875574</v>
      </c>
      <c r="EC10" s="161">
        <f t="shared" si="35"/>
        <v>14.056011181799349</v>
      </c>
      <c r="ED10" s="173">
        <f t="shared" si="36"/>
        <v>28575.412000000069</v>
      </c>
    </row>
    <row r="11" spans="1:134" s="140" customFormat="1" ht="34.5" customHeight="1" x14ac:dyDescent="0.25">
      <c r="A11" s="172">
        <v>5</v>
      </c>
      <c r="B11" s="157" t="s">
        <v>48</v>
      </c>
      <c r="C11" s="161">
        <v>20325521.888400003</v>
      </c>
      <c r="D11" s="161">
        <v>18605089.681200001</v>
      </c>
      <c r="E11" s="161">
        <v>5678110.9720000001</v>
      </c>
      <c r="F11" s="161">
        <f t="shared" si="37"/>
        <v>91.535606236109132</v>
      </c>
      <c r="G11" s="161">
        <v>5018934.3628000002</v>
      </c>
      <c r="H11" s="161">
        <f t="shared" ref="H11" si="84">G11/E11*100</f>
        <v>88.390917112213145</v>
      </c>
      <c r="I11" s="161">
        <f t="shared" si="39"/>
        <v>24.692769958661483</v>
      </c>
      <c r="J11" s="161">
        <v>18514981.7227</v>
      </c>
      <c r="K11" s="161">
        <v>6171660.5742333336</v>
      </c>
      <c r="L11" s="161">
        <v>5052368.1074000001</v>
      </c>
      <c r="M11" s="161">
        <f t="shared" si="58"/>
        <v>81.863998297210699</v>
      </c>
      <c r="N11" s="161">
        <f t="shared" si="59"/>
        <v>27.287999432403566</v>
      </c>
      <c r="O11" s="161">
        <f t="shared" ref="O11:O18" si="85">J11/C11*100-100</f>
        <v>-8.9077179697575133</v>
      </c>
      <c r="P11" s="161">
        <f t="shared" si="81"/>
        <v>33433.74459999986</v>
      </c>
      <c r="Q11" s="193">
        <v>10559414.328673596</v>
      </c>
      <c r="R11" s="190">
        <v>3294679.966</v>
      </c>
      <c r="S11" s="161">
        <v>3556277.5351</v>
      </c>
      <c r="T11" s="161">
        <v>1063591.3999999999</v>
      </c>
      <c r="U11" s="161">
        <f t="shared" si="61"/>
        <v>107.93999938687824</v>
      </c>
      <c r="V11" s="161">
        <v>897869.91779999947</v>
      </c>
      <c r="W11" s="161">
        <f t="shared" si="40"/>
        <v>84.41868915073961</v>
      </c>
      <c r="X11" s="161">
        <f t="shared" si="41"/>
        <v>27.252113318007147</v>
      </c>
      <c r="Y11" s="161">
        <v>3547878.4</v>
      </c>
      <c r="Z11" s="161">
        <v>1182626.1333333333</v>
      </c>
      <c r="AA11" s="161">
        <v>986256.99239999987</v>
      </c>
      <c r="AB11" s="161">
        <f t="shared" si="42"/>
        <v>83.395501300157292</v>
      </c>
      <c r="AC11" s="161">
        <f t="shared" si="43"/>
        <v>27.798500433385765</v>
      </c>
      <c r="AD11" s="161">
        <f>Y11/R11*100-100</f>
        <v>7.6850691603713699</v>
      </c>
      <c r="AE11" s="160">
        <f>AA11-V11</f>
        <v>88387.0746000004</v>
      </c>
      <c r="AF11" s="196">
        <f t="shared" si="3"/>
        <v>2575410.4</v>
      </c>
      <c r="AG11" s="161">
        <f t="shared" si="4"/>
        <v>2412383.9262999999</v>
      </c>
      <c r="AH11" s="161">
        <f t="shared" si="5"/>
        <v>860470.13333333319</v>
      </c>
      <c r="AI11" s="161">
        <f t="shared" si="64"/>
        <v>93.669883693099948</v>
      </c>
      <c r="AJ11" s="161">
        <f t="shared" si="6"/>
        <v>694499.14699999942</v>
      </c>
      <c r="AK11" s="161">
        <f t="shared" ref="AK11" si="86">AJ11/AH11*100</f>
        <v>80.711592430246597</v>
      </c>
      <c r="AL11" s="161">
        <f t="shared" ref="AL11" si="87">AJ11/AF11*100</f>
        <v>26.966542769261142</v>
      </c>
      <c r="AM11" s="161">
        <f t="shared" si="7"/>
        <v>2924097.5</v>
      </c>
      <c r="AN11" s="161">
        <f t="shared" si="8"/>
        <v>974699.16666666674</v>
      </c>
      <c r="AO11" s="161">
        <f t="shared" si="9"/>
        <v>774940.92400000012</v>
      </c>
      <c r="AP11" s="161">
        <f t="shared" si="67"/>
        <v>79.505651641232902</v>
      </c>
      <c r="AQ11" s="161">
        <f t="shared" si="68"/>
        <v>26.501883880410972</v>
      </c>
      <c r="AR11" s="161">
        <f t="shared" si="69"/>
        <v>13.539088760377766</v>
      </c>
      <c r="AS11" s="173">
        <f t="shared" ref="AS11:AS13" si="88">AO11-AJ11</f>
        <v>80441.7770000007</v>
      </c>
      <c r="AT11" s="190">
        <v>612831.59999999986</v>
      </c>
      <c r="AU11" s="161">
        <v>400237.73810000008</v>
      </c>
      <c r="AV11" s="161">
        <v>206610.53333333333</v>
      </c>
      <c r="AW11" s="161">
        <f t="shared" si="44"/>
        <v>65.309579026277405</v>
      </c>
      <c r="AX11" s="161">
        <v>120932.38259999955</v>
      </c>
      <c r="AY11" s="161">
        <f t="shared" ref="AY11" si="89">AX11/AV11*100</f>
        <v>58.531566928823672</v>
      </c>
      <c r="AZ11" s="161">
        <f t="shared" ref="AZ11" si="90">AX11/AT11*100</f>
        <v>19.733379055518608</v>
      </c>
      <c r="BA11" s="161">
        <v>839099.5</v>
      </c>
      <c r="BB11" s="161">
        <v>279699.83333333337</v>
      </c>
      <c r="BC11" s="161">
        <v>148692.03750000001</v>
      </c>
      <c r="BD11" s="161">
        <f t="shared" si="47"/>
        <v>53.161289274990622</v>
      </c>
      <c r="BE11" s="161">
        <f t="shared" si="48"/>
        <v>17.720429758330212</v>
      </c>
      <c r="BF11" s="161">
        <f t="shared" si="10"/>
        <v>36.921708998034717</v>
      </c>
      <c r="BG11" s="160">
        <f t="shared" si="49"/>
        <v>27759.65490000046</v>
      </c>
      <c r="BH11" s="196">
        <v>1500389.1</v>
      </c>
      <c r="BI11" s="161">
        <v>1491654.0109999999</v>
      </c>
      <c r="BJ11" s="161">
        <v>497796.36666666664</v>
      </c>
      <c r="BK11" s="161">
        <f t="shared" si="50"/>
        <v>99.417811752964596</v>
      </c>
      <c r="BL11" s="161">
        <v>456756.74929999997</v>
      </c>
      <c r="BM11" s="161">
        <f t="shared" si="12"/>
        <v>91.755741882674783</v>
      </c>
      <c r="BN11" s="161">
        <f t="shared" si="13"/>
        <v>30.442553155044909</v>
      </c>
      <c r="BO11" s="161">
        <v>1588777.1</v>
      </c>
      <c r="BP11" s="161">
        <v>529592.3666666667</v>
      </c>
      <c r="BQ11" s="161">
        <v>469503.56550000003</v>
      </c>
      <c r="BR11" s="161">
        <f t="shared" si="14"/>
        <v>88.653763734384142</v>
      </c>
      <c r="BS11" s="161">
        <f t="shared" si="15"/>
        <v>29.551254578128045</v>
      </c>
      <c r="BT11" s="158">
        <f t="shared" si="16"/>
        <v>5.8910052065827472</v>
      </c>
      <c r="BU11" s="193">
        <f t="shared" si="17"/>
        <v>12746.816200000059</v>
      </c>
      <c r="BV11" s="202">
        <v>47922.400000000001</v>
      </c>
      <c r="BW11" s="158">
        <v>68670.002300000007</v>
      </c>
      <c r="BX11" s="158">
        <v>15974.133333333333</v>
      </c>
      <c r="BY11" s="158">
        <f t="shared" si="18"/>
        <v>143.2941636896316</v>
      </c>
      <c r="BZ11" s="161">
        <v>21961.495099999996</v>
      </c>
      <c r="CA11" s="161">
        <f t="shared" si="71"/>
        <v>137.48160630519337</v>
      </c>
      <c r="CB11" s="161">
        <f t="shared" si="72"/>
        <v>45.827202101731125</v>
      </c>
      <c r="CC11" s="161">
        <v>56230.400000000001</v>
      </c>
      <c r="CD11" s="161">
        <v>18743.466666666667</v>
      </c>
      <c r="CE11" s="161">
        <v>46825.287799999998</v>
      </c>
      <c r="CF11" s="161">
        <f t="shared" si="73"/>
        <v>249.82191732585929</v>
      </c>
      <c r="CG11" s="161">
        <f t="shared" si="74"/>
        <v>83.273972441953106</v>
      </c>
      <c r="CH11" s="161">
        <f t="shared" si="75"/>
        <v>17.336360449393197</v>
      </c>
      <c r="CI11" s="160">
        <f t="shared" si="76"/>
        <v>24863.792700000002</v>
      </c>
      <c r="CJ11" s="196">
        <v>50400</v>
      </c>
      <c r="CK11" s="161">
        <v>58526.149999999994</v>
      </c>
      <c r="CL11" s="161">
        <v>16800</v>
      </c>
      <c r="CM11" s="161">
        <f t="shared" si="77"/>
        <v>116.12331349206349</v>
      </c>
      <c r="CN11" s="161">
        <v>23549.15</v>
      </c>
      <c r="CO11" s="161">
        <f t="shared" si="78"/>
        <v>140.17351190476191</v>
      </c>
      <c r="CP11" s="161">
        <f t="shared" si="79"/>
        <v>46.72450396825397</v>
      </c>
      <c r="CQ11" s="161">
        <v>56000</v>
      </c>
      <c r="CR11" s="161">
        <v>18666.666666666668</v>
      </c>
      <c r="CS11" s="161">
        <v>20647.75</v>
      </c>
      <c r="CT11" s="161">
        <f t="shared" si="23"/>
        <v>110.61294642857142</v>
      </c>
      <c r="CU11" s="161">
        <f t="shared" si="24"/>
        <v>36.870982142857144</v>
      </c>
      <c r="CV11" s="161">
        <f t="shared" si="25"/>
        <v>11.111111111111114</v>
      </c>
      <c r="CW11" s="173">
        <f t="shared" si="26"/>
        <v>-2901.4000000000015</v>
      </c>
      <c r="CX11" s="190">
        <v>363867.3</v>
      </c>
      <c r="CY11" s="161">
        <v>393296.02490000002</v>
      </c>
      <c r="CZ11" s="161">
        <v>123289.09999999999</v>
      </c>
      <c r="DA11" s="161">
        <f t="shared" si="27"/>
        <v>108.08776301140554</v>
      </c>
      <c r="DB11" s="159">
        <v>71299.37</v>
      </c>
      <c r="DC11" s="159">
        <f t="shared" si="51"/>
        <v>57.831041024713457</v>
      </c>
      <c r="DD11" s="161">
        <f t="shared" si="52"/>
        <v>19.594882529977273</v>
      </c>
      <c r="DE11" s="159">
        <v>383990.5</v>
      </c>
      <c r="DF11" s="159">
        <v>127996.83333333331</v>
      </c>
      <c r="DG11" s="161">
        <v>89272.283200000005</v>
      </c>
      <c r="DH11" s="211">
        <f t="shared" si="28"/>
        <v>69.745696729476393</v>
      </c>
      <c r="DI11" s="211">
        <f t="shared" si="29"/>
        <v>23.248565576492126</v>
      </c>
      <c r="DJ11" s="211">
        <f t="shared" si="30"/>
        <v>5.5303678016683619</v>
      </c>
      <c r="DK11" s="160">
        <f t="shared" si="31"/>
        <v>17972.91320000001</v>
      </c>
      <c r="DL11" s="196">
        <v>544686.80000000005</v>
      </c>
      <c r="DM11" s="161">
        <v>513123.31829999993</v>
      </c>
      <c r="DN11" s="161">
        <v>182338.26666666663</v>
      </c>
      <c r="DO11" s="161">
        <f t="shared" si="32"/>
        <v>94.205205321663726</v>
      </c>
      <c r="DP11" s="161">
        <v>131641.47199999998</v>
      </c>
      <c r="DQ11" s="161">
        <f t="shared" si="53"/>
        <v>72.19629450610843</v>
      </c>
      <c r="DR11" s="161">
        <f t="shared" si="54"/>
        <v>24.16828753698455</v>
      </c>
      <c r="DS11" s="161">
        <v>549471.9</v>
      </c>
      <c r="DT11" s="161">
        <v>183157.30000000002</v>
      </c>
      <c r="DU11" s="161">
        <v>158929.3677</v>
      </c>
      <c r="DV11" s="161">
        <f t="shared" si="33"/>
        <v>86.772062975376897</v>
      </c>
      <c r="DW11" s="161">
        <f t="shared" si="34"/>
        <v>28.924020991792297</v>
      </c>
      <c r="DX11" s="160">
        <v>281477.40000000002</v>
      </c>
      <c r="DY11" s="160">
        <v>93825.8</v>
      </c>
      <c r="DZ11" s="160">
        <v>66548.958700000003</v>
      </c>
      <c r="EA11" s="161">
        <f t="shared" si="55"/>
        <v>70.928208126123096</v>
      </c>
      <c r="EB11" s="161">
        <f t="shared" si="56"/>
        <v>23.64273604204103</v>
      </c>
      <c r="EC11" s="161">
        <f t="shared" si="35"/>
        <v>0.87850485820474944</v>
      </c>
      <c r="ED11" s="173">
        <f>DU11-DP11</f>
        <v>27287.895700000023</v>
      </c>
    </row>
    <row r="12" spans="1:134" s="140" customFormat="1" ht="34.5" customHeight="1" x14ac:dyDescent="0.25">
      <c r="A12" s="172">
        <v>6</v>
      </c>
      <c r="B12" s="157" t="s">
        <v>49</v>
      </c>
      <c r="C12" s="161">
        <v>23427714.513999999</v>
      </c>
      <c r="D12" s="161">
        <v>18608376.971900001</v>
      </c>
      <c r="E12" s="161">
        <v>11748544.202000001</v>
      </c>
      <c r="F12" s="161">
        <f t="shared" si="37"/>
        <v>79.428904431885385</v>
      </c>
      <c r="G12" s="161">
        <v>4947084.7872000001</v>
      </c>
      <c r="H12" s="161">
        <f t="shared" ref="H12" si="91">G12/E12*100</f>
        <v>42.10806634542719</v>
      </c>
      <c r="I12" s="161">
        <f t="shared" si="39"/>
        <v>21.116378143688355</v>
      </c>
      <c r="J12" s="161">
        <v>23484323.719299994</v>
      </c>
      <c r="K12" s="161">
        <v>11742161.859649997</v>
      </c>
      <c r="L12" s="161">
        <v>4974680.2271999996</v>
      </c>
      <c r="M12" s="161">
        <f t="shared" si="58"/>
        <v>42.365965370437173</v>
      </c>
      <c r="N12" s="161">
        <f t="shared" si="59"/>
        <v>21.182982685218587</v>
      </c>
      <c r="O12" s="161">
        <f t="shared" si="85"/>
        <v>0.24163349466361694</v>
      </c>
      <c r="P12" s="161">
        <f t="shared" si="81"/>
        <v>27595.439999999478</v>
      </c>
      <c r="Q12" s="193">
        <v>11270147.256100429</v>
      </c>
      <c r="R12" s="190">
        <v>3837882.6770000001</v>
      </c>
      <c r="S12" s="161">
        <v>4273437.1858999999</v>
      </c>
      <c r="T12" s="161">
        <v>1763409.0725</v>
      </c>
      <c r="U12" s="161">
        <f t="shared" si="61"/>
        <v>111.34882292025831</v>
      </c>
      <c r="V12" s="161">
        <v>1000239.1382000002</v>
      </c>
      <c r="W12" s="161">
        <f t="shared" si="40"/>
        <v>56.721900425631397</v>
      </c>
      <c r="X12" s="161">
        <f t="shared" si="41"/>
        <v>26.062264596943542</v>
      </c>
      <c r="Y12" s="161">
        <v>4004062.9779999997</v>
      </c>
      <c r="Z12" s="161">
        <v>2002031.4889999998</v>
      </c>
      <c r="AA12" s="161">
        <v>1078975.2622</v>
      </c>
      <c r="AB12" s="161">
        <f t="shared" si="42"/>
        <v>53.894020555038338</v>
      </c>
      <c r="AC12" s="161">
        <f t="shared" si="43"/>
        <v>26.947010277519169</v>
      </c>
      <c r="AD12" s="161">
        <f>Y12/R12*100-100</f>
        <v>4.329999507173568</v>
      </c>
      <c r="AE12" s="160">
        <f>AA12-V12</f>
        <v>78736.123999999836</v>
      </c>
      <c r="AF12" s="196">
        <f t="shared" si="3"/>
        <v>2741582.2080000001</v>
      </c>
      <c r="AG12" s="161">
        <f t="shared" si="4"/>
        <v>2762815.6223000004</v>
      </c>
      <c r="AH12" s="161">
        <f t="shared" si="5"/>
        <v>1377069.1274999999</v>
      </c>
      <c r="AI12" s="161">
        <f t="shared" si="64"/>
        <v>100.77449489707224</v>
      </c>
      <c r="AJ12" s="161">
        <f t="shared" si="6"/>
        <v>720817.02590000001</v>
      </c>
      <c r="AK12" s="161">
        <f t="shared" si="65"/>
        <v>52.344287698077096</v>
      </c>
      <c r="AL12" s="161">
        <f t="shared" si="66"/>
        <v>26.292008453973743</v>
      </c>
      <c r="AM12" s="161">
        <f t="shared" si="7"/>
        <v>3062675.2600000002</v>
      </c>
      <c r="AN12" s="161">
        <f t="shared" si="8"/>
        <v>1531337.6300000001</v>
      </c>
      <c r="AO12" s="161">
        <f t="shared" si="9"/>
        <v>780421.90489999996</v>
      </c>
      <c r="AP12" s="161">
        <f t="shared" si="67"/>
        <v>50.963411961606397</v>
      </c>
      <c r="AQ12" s="161">
        <f t="shared" si="68"/>
        <v>25.481705980803198</v>
      </c>
      <c r="AR12" s="161">
        <f t="shared" si="69"/>
        <v>11.711961474766028</v>
      </c>
      <c r="AS12" s="173">
        <f>AO12-AJ12</f>
        <v>59604.878999999957</v>
      </c>
      <c r="AT12" s="190">
        <v>555375.79599999997</v>
      </c>
      <c r="AU12" s="161">
        <v>701292.83660000027</v>
      </c>
      <c r="AV12" s="161">
        <v>277937.89799999993</v>
      </c>
      <c r="AW12" s="161">
        <f t="shared" si="44"/>
        <v>126.27356857301723</v>
      </c>
      <c r="AX12" s="161">
        <v>130420.3841</v>
      </c>
      <c r="AY12" s="161">
        <f t="shared" si="45"/>
        <v>46.924289576371493</v>
      </c>
      <c r="AZ12" s="161">
        <f t="shared" si="46"/>
        <v>23.483267553129018</v>
      </c>
      <c r="BA12" s="161">
        <v>663233.83699999994</v>
      </c>
      <c r="BB12" s="161">
        <v>331616.91849999997</v>
      </c>
      <c r="BC12" s="161">
        <v>153761.5639999999</v>
      </c>
      <c r="BD12" s="161">
        <f t="shared" si="47"/>
        <v>46.367225380269588</v>
      </c>
      <c r="BE12" s="161">
        <f t="shared" si="48"/>
        <v>23.183612690134794</v>
      </c>
      <c r="BF12" s="161">
        <f t="shared" si="10"/>
        <v>19.420731291645993</v>
      </c>
      <c r="BG12" s="160">
        <f t="shared" si="49"/>
        <v>23341.179899999901</v>
      </c>
      <c r="BH12" s="196">
        <v>1652719.8020000001</v>
      </c>
      <c r="BI12" s="161">
        <v>1464754.3617999998</v>
      </c>
      <c r="BJ12" s="161">
        <v>828609.90100000007</v>
      </c>
      <c r="BK12" s="161">
        <f t="shared" si="50"/>
        <v>88.626902154101487</v>
      </c>
      <c r="BL12" s="161">
        <v>412254.26400000002</v>
      </c>
      <c r="BM12" s="161">
        <f t="shared" si="12"/>
        <v>49.752514844738741</v>
      </c>
      <c r="BN12" s="161">
        <f t="shared" si="13"/>
        <v>24.943990112608329</v>
      </c>
      <c r="BO12" s="161">
        <v>1875464.615</v>
      </c>
      <c r="BP12" s="161">
        <v>937732.3075</v>
      </c>
      <c r="BQ12" s="161">
        <v>449509.97399999999</v>
      </c>
      <c r="BR12" s="161">
        <f t="shared" si="14"/>
        <v>47.935852311455101</v>
      </c>
      <c r="BS12" s="161">
        <f t="shared" si="15"/>
        <v>23.96792615572755</v>
      </c>
      <c r="BT12" s="158">
        <f t="shared" si="16"/>
        <v>13.47746984881833</v>
      </c>
      <c r="BU12" s="193">
        <f t="shared" si="17"/>
        <v>37255.709999999963</v>
      </c>
      <c r="BV12" s="202">
        <v>142249.60999999999</v>
      </c>
      <c r="BW12" s="158">
        <v>165300.97800000003</v>
      </c>
      <c r="BX12" s="158">
        <v>71124.804999999993</v>
      </c>
      <c r="BY12" s="158">
        <f t="shared" si="18"/>
        <v>116.20487254762952</v>
      </c>
      <c r="BZ12" s="161">
        <v>76903.205999999991</v>
      </c>
      <c r="CA12" s="161">
        <f t="shared" si="71"/>
        <v>108.12431190496761</v>
      </c>
      <c r="CB12" s="161">
        <f t="shared" si="72"/>
        <v>54.062155952483806</v>
      </c>
      <c r="CC12" s="161">
        <v>152056.62</v>
      </c>
      <c r="CD12" s="161">
        <v>76028.31</v>
      </c>
      <c r="CE12" s="161">
        <v>82354.160999999993</v>
      </c>
      <c r="CF12" s="161">
        <f t="shared" si="73"/>
        <v>108.32038881306187</v>
      </c>
      <c r="CG12" s="161">
        <f t="shared" si="74"/>
        <v>54.160194406530934</v>
      </c>
      <c r="CH12" s="161">
        <f t="shared" si="75"/>
        <v>6.8942262829402523</v>
      </c>
      <c r="CI12" s="160">
        <f t="shared" si="76"/>
        <v>5450.9550000000017</v>
      </c>
      <c r="CJ12" s="196">
        <v>71300</v>
      </c>
      <c r="CK12" s="161">
        <v>94753.75</v>
      </c>
      <c r="CL12" s="161">
        <v>35650</v>
      </c>
      <c r="CM12" s="161">
        <f t="shared" si="77"/>
        <v>132.8944600280505</v>
      </c>
      <c r="CN12" s="161">
        <v>29810.300000000003</v>
      </c>
      <c r="CO12" s="161">
        <f t="shared" si="78"/>
        <v>83.619354838709683</v>
      </c>
      <c r="CP12" s="161">
        <f t="shared" si="79"/>
        <v>41.809677419354841</v>
      </c>
      <c r="CQ12" s="161">
        <v>77300</v>
      </c>
      <c r="CR12" s="161">
        <v>38650</v>
      </c>
      <c r="CS12" s="161">
        <v>27785.999999999996</v>
      </c>
      <c r="CT12" s="161">
        <f t="shared" si="23"/>
        <v>71.891332470892621</v>
      </c>
      <c r="CU12" s="161">
        <f t="shared" si="24"/>
        <v>35.945666235446311</v>
      </c>
      <c r="CV12" s="161">
        <f t="shared" si="25"/>
        <v>8.4151472650771524</v>
      </c>
      <c r="CW12" s="173">
        <f t="shared" si="26"/>
        <v>-2024.3000000000065</v>
      </c>
      <c r="CX12" s="190">
        <v>319937</v>
      </c>
      <c r="CY12" s="161">
        <v>336713.69590000005</v>
      </c>
      <c r="CZ12" s="161">
        <v>163746.52349999998</v>
      </c>
      <c r="DA12" s="161">
        <f t="shared" si="27"/>
        <v>105.2437498319982</v>
      </c>
      <c r="DB12" s="159">
        <v>71428.871799999994</v>
      </c>
      <c r="DC12" s="159">
        <f t="shared" si="51"/>
        <v>43.621611178816877</v>
      </c>
      <c r="DD12" s="161">
        <f t="shared" si="52"/>
        <v>22.325917852577223</v>
      </c>
      <c r="DE12" s="159">
        <v>294620.18799999997</v>
      </c>
      <c r="DF12" s="159">
        <v>147310.09399999998</v>
      </c>
      <c r="DG12" s="161">
        <v>67010.205900000001</v>
      </c>
      <c r="DH12" s="211">
        <f t="shared" si="28"/>
        <v>45.489215355466413</v>
      </c>
      <c r="DI12" s="211">
        <f t="shared" si="29"/>
        <v>22.744607677733207</v>
      </c>
      <c r="DJ12" s="211">
        <f t="shared" si="30"/>
        <v>-7.9130616340092104</v>
      </c>
      <c r="DK12" s="160">
        <f t="shared" si="31"/>
        <v>-4418.6658999999927</v>
      </c>
      <c r="DL12" s="196">
        <v>659069.71000000008</v>
      </c>
      <c r="DM12" s="161">
        <v>721247.35939999984</v>
      </c>
      <c r="DN12" s="161">
        <v>331968.85500000004</v>
      </c>
      <c r="DO12" s="161">
        <f t="shared" si="32"/>
        <v>109.43415369521378</v>
      </c>
      <c r="DP12" s="161">
        <v>212329.82139999999</v>
      </c>
      <c r="DQ12" s="161">
        <f t="shared" si="53"/>
        <v>63.960765656766192</v>
      </c>
      <c r="DR12" s="161">
        <f t="shared" si="54"/>
        <v>32.21659532798131</v>
      </c>
      <c r="DS12" s="161">
        <v>754702.5</v>
      </c>
      <c r="DT12" s="161">
        <v>377351.25</v>
      </c>
      <c r="DU12" s="161">
        <v>211572.37379999997</v>
      </c>
      <c r="DV12" s="161">
        <f t="shared" si="33"/>
        <v>56.067754857046317</v>
      </c>
      <c r="DW12" s="161">
        <f t="shared" si="34"/>
        <v>28.033877428523159</v>
      </c>
      <c r="DX12" s="160">
        <v>366022.3</v>
      </c>
      <c r="DY12" s="160">
        <v>183011.15</v>
      </c>
      <c r="DZ12" s="160">
        <v>110279.88680000001</v>
      </c>
      <c r="EA12" s="161">
        <f t="shared" si="55"/>
        <v>60.258561732440896</v>
      </c>
      <c r="EB12" s="161">
        <f t="shared" si="56"/>
        <v>30.129280866220448</v>
      </c>
      <c r="EC12" s="161">
        <f t="shared" si="35"/>
        <v>14.510269330993822</v>
      </c>
      <c r="ED12" s="173">
        <f t="shared" si="36"/>
        <v>-757.44760000001406</v>
      </c>
    </row>
    <row r="13" spans="1:134" s="140" customFormat="1" ht="34.5" customHeight="1" x14ac:dyDescent="0.25">
      <c r="A13" s="172">
        <v>7</v>
      </c>
      <c r="B13" s="157" t="s">
        <v>50</v>
      </c>
      <c r="C13" s="161">
        <v>22753681.579</v>
      </c>
      <c r="D13" s="161">
        <v>20388815.786499999</v>
      </c>
      <c r="E13" s="161">
        <v>5786327.2521749986</v>
      </c>
      <c r="F13" s="161">
        <f t="shared" si="37"/>
        <v>89.606667456036647</v>
      </c>
      <c r="G13" s="161">
        <v>5811506.7033000011</v>
      </c>
      <c r="H13" s="161">
        <f t="shared" ref="H13" si="92">G13/E13*100</f>
        <v>100.43515428747203</v>
      </c>
      <c r="I13" s="161">
        <f t="shared" si="39"/>
        <v>25.540951178044086</v>
      </c>
      <c r="J13" s="161">
        <v>25218257.352999996</v>
      </c>
      <c r="K13" s="161">
        <v>6497840.786733334</v>
      </c>
      <c r="L13" s="161">
        <v>6587520.2401000001</v>
      </c>
      <c r="M13" s="161">
        <f t="shared" si="58"/>
        <v>101.38014236282558</v>
      </c>
      <c r="N13" s="161">
        <f t="shared" si="59"/>
        <v>26.122027973183247</v>
      </c>
      <c r="O13" s="161">
        <f t="shared" si="85"/>
        <v>10.831547261673123</v>
      </c>
      <c r="P13" s="161">
        <f>L13-G13</f>
        <v>776013.53679999895</v>
      </c>
      <c r="Q13" s="193">
        <v>9508773.2307709958</v>
      </c>
      <c r="R13" s="190">
        <v>8490203.8600000013</v>
      </c>
      <c r="S13" s="161">
        <v>8764031.1992000006</v>
      </c>
      <c r="T13" s="161">
        <v>2503626.9568416667</v>
      </c>
      <c r="U13" s="161">
        <f t="shared" si="61"/>
        <v>103.22521512693099</v>
      </c>
      <c r="V13" s="161">
        <v>2504302.1762999999</v>
      </c>
      <c r="W13" s="161">
        <f>V13/T13*100</f>
        <v>100.02696965122891</v>
      </c>
      <c r="X13" s="161">
        <f>V13/R13*100</f>
        <v>29.496372732562392</v>
      </c>
      <c r="Y13" s="161">
        <v>9509843.1159999985</v>
      </c>
      <c r="Z13" s="161">
        <v>3002220.4667333332</v>
      </c>
      <c r="AA13" s="161">
        <v>3091809.9200999998</v>
      </c>
      <c r="AB13" s="161">
        <f t="shared" si="42"/>
        <v>102.98410640921875</v>
      </c>
      <c r="AC13" s="161">
        <f t="shared" si="43"/>
        <v>32.511681658534734</v>
      </c>
      <c r="AD13" s="161">
        <f>Y13/R13*100-100</f>
        <v>12.00959685790157</v>
      </c>
      <c r="AE13" s="160">
        <f>AA13-V13</f>
        <v>587507.74379999982</v>
      </c>
      <c r="AF13" s="196">
        <f t="shared" si="3"/>
        <v>5336452.2590000005</v>
      </c>
      <c r="AG13" s="161">
        <f t="shared" si="4"/>
        <v>6020517.9519000007</v>
      </c>
      <c r="AH13" s="161">
        <f t="shared" si="5"/>
        <v>2169961.3740083338</v>
      </c>
      <c r="AI13" s="161">
        <f t="shared" si="64"/>
        <v>112.81873536386115</v>
      </c>
      <c r="AJ13" s="161">
        <f t="shared" si="6"/>
        <v>2247265.6978999996</v>
      </c>
      <c r="AK13" s="161">
        <f t="shared" si="65"/>
        <v>103.56247465128239</v>
      </c>
      <c r="AL13" s="161">
        <f t="shared" si="66"/>
        <v>42.111605029539149</v>
      </c>
      <c r="AM13" s="161">
        <f t="shared" si="7"/>
        <v>6494080.3159999996</v>
      </c>
      <c r="AN13" s="161">
        <f t="shared" si="8"/>
        <v>2147709.6380666671</v>
      </c>
      <c r="AO13" s="161">
        <f t="shared" si="9"/>
        <v>2146277.2946999995</v>
      </c>
      <c r="AP13" s="161">
        <f t="shared" si="67"/>
        <v>99.933308332687048</v>
      </c>
      <c r="AQ13" s="161">
        <f t="shared" si="68"/>
        <v>33.04974977614674</v>
      </c>
      <c r="AR13" s="161">
        <f t="shared" si="69"/>
        <v>21.692840127027154</v>
      </c>
      <c r="AS13" s="173">
        <f t="shared" si="88"/>
        <v>-100988.40320000006</v>
      </c>
      <c r="AT13" s="190">
        <v>1893440.5590000004</v>
      </c>
      <c r="AU13" s="161">
        <v>2125067.4987000003</v>
      </c>
      <c r="AV13" s="161">
        <v>1138836.2672083336</v>
      </c>
      <c r="AW13" s="161">
        <f t="shared" si="44"/>
        <v>112.23312443578008</v>
      </c>
      <c r="AX13" s="161">
        <v>1161710.0274999999</v>
      </c>
      <c r="AY13" s="161">
        <f t="shared" si="45"/>
        <v>102.00852053541792</v>
      </c>
      <c r="AZ13" s="161">
        <f t="shared" si="46"/>
        <v>61.354449284298852</v>
      </c>
      <c r="BA13" s="161">
        <v>2877472.4280000003</v>
      </c>
      <c r="BB13" s="161">
        <v>744147.9655666668</v>
      </c>
      <c r="BC13" s="161">
        <v>697399.23369999998</v>
      </c>
      <c r="BD13" s="161">
        <f t="shared" si="47"/>
        <v>93.717817688170697</v>
      </c>
      <c r="BE13" s="161">
        <f t="shared" si="48"/>
        <v>24.23652184861178</v>
      </c>
      <c r="BF13" s="161">
        <f t="shared" si="10"/>
        <v>51.970570944128582</v>
      </c>
      <c r="BG13" s="160">
        <f t="shared" si="49"/>
        <v>-464310.79379999987</v>
      </c>
      <c r="BH13" s="196">
        <v>1992659.2999999998</v>
      </c>
      <c r="BI13" s="161">
        <v>2255582.1861</v>
      </c>
      <c r="BJ13" s="161">
        <v>574807.77083333337</v>
      </c>
      <c r="BK13" s="161">
        <f t="shared" si="50"/>
        <v>113.19457300603271</v>
      </c>
      <c r="BL13" s="161">
        <v>658468.63809999987</v>
      </c>
      <c r="BM13" s="161">
        <f t="shared" si="12"/>
        <v>114.55458181182524</v>
      </c>
      <c r="BN13" s="161">
        <f t="shared" si="13"/>
        <v>33.044717584185115</v>
      </c>
      <c r="BO13" s="161">
        <v>2194547.9</v>
      </c>
      <c r="BP13" s="161">
        <v>688433.90166666673</v>
      </c>
      <c r="BQ13" s="161">
        <v>728599.17099999997</v>
      </c>
      <c r="BR13" s="161">
        <f t="shared" si="14"/>
        <v>105.83429567255405</v>
      </c>
      <c r="BS13" s="161">
        <f t="shared" si="15"/>
        <v>33.200422328444049</v>
      </c>
      <c r="BT13" s="158">
        <f t="shared" si="16"/>
        <v>10.131616578910425</v>
      </c>
      <c r="BU13" s="193">
        <f t="shared" si="17"/>
        <v>70130.532900000107</v>
      </c>
      <c r="BV13" s="202">
        <v>1019891.0000000001</v>
      </c>
      <c r="BW13" s="158">
        <v>1184822.1677999999</v>
      </c>
      <c r="BX13" s="158">
        <v>304940.60680000001</v>
      </c>
      <c r="BY13" s="158">
        <f t="shared" si="18"/>
        <v>116.17145045892157</v>
      </c>
      <c r="BZ13" s="161">
        <v>312130.79979999992</v>
      </c>
      <c r="CA13" s="161">
        <f t="shared" si="71"/>
        <v>102.35789948588767</v>
      </c>
      <c r="CB13" s="161">
        <f t="shared" si="72"/>
        <v>30.604329266558867</v>
      </c>
      <c r="CC13" s="161">
        <v>998974.2</v>
      </c>
      <c r="CD13" s="161">
        <v>556546</v>
      </c>
      <c r="CE13" s="161">
        <v>594228.23499999999</v>
      </c>
      <c r="CF13" s="161">
        <f t="shared" si="73"/>
        <v>106.77073143998879</v>
      </c>
      <c r="CG13" s="161">
        <f t="shared" si="74"/>
        <v>59.4838420251494</v>
      </c>
      <c r="CH13" s="161">
        <f t="shared" si="75"/>
        <v>-2.050885829956357</v>
      </c>
      <c r="CI13" s="160">
        <f t="shared" si="76"/>
        <v>282097.43520000007</v>
      </c>
      <c r="CJ13" s="196">
        <v>116500</v>
      </c>
      <c r="CK13" s="161">
        <v>123544.00000000001</v>
      </c>
      <c r="CL13" s="161">
        <v>36833.333333333336</v>
      </c>
      <c r="CM13" s="161">
        <f t="shared" si="77"/>
        <v>106.04635193133048</v>
      </c>
      <c r="CN13" s="161">
        <v>40082.1</v>
      </c>
      <c r="CO13" s="161">
        <f t="shared" si="78"/>
        <v>108.8201809954751</v>
      </c>
      <c r="CP13" s="161">
        <f t="shared" si="79"/>
        <v>34.40523605150215</v>
      </c>
      <c r="CQ13" s="161">
        <v>126000</v>
      </c>
      <c r="CR13" s="161">
        <v>36750</v>
      </c>
      <c r="CS13" s="161">
        <v>34232.9</v>
      </c>
      <c r="CT13" s="161">
        <f t="shared" si="23"/>
        <v>93.15074829931973</v>
      </c>
      <c r="CU13" s="161">
        <f t="shared" si="24"/>
        <v>27.168968253968256</v>
      </c>
      <c r="CV13" s="161">
        <f t="shared" si="25"/>
        <v>8.1545064377682479</v>
      </c>
      <c r="CW13" s="173">
        <f t="shared" si="26"/>
        <v>-5849.1999999999971</v>
      </c>
      <c r="CX13" s="190">
        <v>313961.39999999997</v>
      </c>
      <c r="CY13" s="161">
        <v>331502.09930000006</v>
      </c>
      <c r="CZ13" s="161">
        <v>114543.39583333331</v>
      </c>
      <c r="DA13" s="161">
        <f t="shared" si="27"/>
        <v>105.58689676501636</v>
      </c>
      <c r="DB13" s="159">
        <v>74874.132500000022</v>
      </c>
      <c r="DC13" s="159">
        <f t="shared" si="51"/>
        <v>65.367480992920662</v>
      </c>
      <c r="DD13" s="161">
        <f t="shared" si="52"/>
        <v>23.848196784700296</v>
      </c>
      <c r="DE13" s="159">
        <v>297085.788</v>
      </c>
      <c r="DF13" s="159">
        <v>121831.77083333334</v>
      </c>
      <c r="DG13" s="161">
        <v>91817.755000000005</v>
      </c>
      <c r="DH13" s="211">
        <f t="shared" si="28"/>
        <v>75.36437693711872</v>
      </c>
      <c r="DI13" s="211">
        <f t="shared" si="29"/>
        <v>30.906141831328533</v>
      </c>
      <c r="DJ13" s="211">
        <f t="shared" si="30"/>
        <v>-5.37505948183437</v>
      </c>
      <c r="DK13" s="160">
        <f t="shared" si="31"/>
        <v>16943.622499999983</v>
      </c>
      <c r="DL13" s="196">
        <v>1777915</v>
      </c>
      <c r="DM13" s="161">
        <v>1750927.9909999999</v>
      </c>
      <c r="DN13" s="161">
        <v>553267.15833333333</v>
      </c>
      <c r="DO13" s="161">
        <f t="shared" si="32"/>
        <v>98.482097906817813</v>
      </c>
      <c r="DP13" s="161">
        <v>604211.08059999999</v>
      </c>
      <c r="DQ13" s="161">
        <f t="shared" si="53"/>
        <v>109.20783413570589</v>
      </c>
      <c r="DR13" s="161">
        <f t="shared" si="54"/>
        <v>33.98425012444352</v>
      </c>
      <c r="DS13" s="161">
        <v>1781999.5</v>
      </c>
      <c r="DT13" s="161">
        <v>585599.83333333326</v>
      </c>
      <c r="DU13" s="161">
        <v>619373.31829999981</v>
      </c>
      <c r="DV13" s="161">
        <f t="shared" si="33"/>
        <v>105.76733172453656</v>
      </c>
      <c r="DW13" s="161">
        <f t="shared" si="34"/>
        <v>34.757210554772868</v>
      </c>
      <c r="DX13" s="160">
        <v>664764.20000000007</v>
      </c>
      <c r="DY13" s="160">
        <v>220692.23333333334</v>
      </c>
      <c r="DZ13" s="160">
        <v>220544.64129999999</v>
      </c>
      <c r="EA13" s="161">
        <f t="shared" si="55"/>
        <v>99.933123141170796</v>
      </c>
      <c r="EB13" s="161">
        <f t="shared" si="56"/>
        <v>33.176371606653902</v>
      </c>
      <c r="EC13" s="161">
        <f t="shared" si="35"/>
        <v>0.22973539229940343</v>
      </c>
      <c r="ED13" s="173">
        <f>DU13-DP13</f>
        <v>15162.237699999823</v>
      </c>
    </row>
    <row r="14" spans="1:134" s="140" customFormat="1" ht="34.5" customHeight="1" x14ac:dyDescent="0.25">
      <c r="A14" s="172">
        <v>8</v>
      </c>
      <c r="B14" s="157" t="s">
        <v>51</v>
      </c>
      <c r="C14" s="161">
        <v>18064853.276040431</v>
      </c>
      <c r="D14" s="161">
        <v>18187545.081640434</v>
      </c>
      <c r="E14" s="161">
        <v>8883470.6346089132</v>
      </c>
      <c r="F14" s="161">
        <f t="shared" si="37"/>
        <v>100.67917410523744</v>
      </c>
      <c r="G14" s="161">
        <v>5061647.8860000009</v>
      </c>
      <c r="H14" s="161">
        <f t="shared" ref="H14" si="93">G14/E14*100</f>
        <v>56.978270027487241</v>
      </c>
      <c r="I14" s="161">
        <f t="shared" si="39"/>
        <v>28.019313573464267</v>
      </c>
      <c r="J14" s="161">
        <v>16529117.248764474</v>
      </c>
      <c r="K14" s="161">
        <v>8715003.9390886966</v>
      </c>
      <c r="L14" s="161">
        <v>5021572.5003333334</v>
      </c>
      <c r="M14" s="161">
        <f t="shared" si="58"/>
        <v>57.619853478327002</v>
      </c>
      <c r="N14" s="161">
        <f t="shared" si="59"/>
        <v>30.3801614130887</v>
      </c>
      <c r="O14" s="161">
        <f t="shared" si="85"/>
        <v>-8.5012372024787908</v>
      </c>
      <c r="P14" s="161">
        <f t="shared" si="81"/>
        <v>-40075.385666667484</v>
      </c>
      <c r="Q14" s="193">
        <v>10696112.288764473</v>
      </c>
      <c r="R14" s="190">
        <v>4635814.1880000001</v>
      </c>
      <c r="S14" s="161">
        <v>4540288.3357999995</v>
      </c>
      <c r="T14" s="161">
        <v>2004208.3390886961</v>
      </c>
      <c r="U14" s="161">
        <f t="shared" si="61"/>
        <v>97.939394282728728</v>
      </c>
      <c r="V14" s="161">
        <v>1103229.1949999998</v>
      </c>
      <c r="W14" s="161">
        <f t="shared" si="40"/>
        <v>55.045634402540841</v>
      </c>
      <c r="X14" s="161">
        <f t="shared" si="41"/>
        <v>23.797959759814251</v>
      </c>
      <c r="Y14" s="161">
        <v>4342631.9600000009</v>
      </c>
      <c r="Z14" s="161">
        <v>1947069.0390886962</v>
      </c>
      <c r="AA14" s="161">
        <v>1121178.2269999997</v>
      </c>
      <c r="AB14" s="161">
        <f t="shared" si="42"/>
        <v>57.582869661609671</v>
      </c>
      <c r="AC14" s="161">
        <f t="shared" si="43"/>
        <v>25.817942605479271</v>
      </c>
      <c r="AD14" s="161">
        <f t="shared" si="62"/>
        <v>-6.3242877326471216</v>
      </c>
      <c r="AE14" s="160">
        <f t="shared" si="63"/>
        <v>17949.03199999989</v>
      </c>
      <c r="AF14" s="196">
        <f t="shared" si="3"/>
        <v>3213581.7090000003</v>
      </c>
      <c r="AG14" s="161">
        <f t="shared" si="4"/>
        <v>2984340.3735000002</v>
      </c>
      <c r="AH14" s="161">
        <f t="shared" si="5"/>
        <v>1542611.2469938346</v>
      </c>
      <c r="AI14" s="161">
        <f t="shared" si="64"/>
        <v>92.866484929946438</v>
      </c>
      <c r="AJ14" s="161">
        <f t="shared" si="6"/>
        <v>760608.62060000014</v>
      </c>
      <c r="AK14" s="161">
        <f t="shared" si="65"/>
        <v>49.306565220643698</v>
      </c>
      <c r="AL14" s="161">
        <f t="shared" si="66"/>
        <v>23.668563287805299</v>
      </c>
      <c r="AM14" s="161">
        <f t="shared" si="7"/>
        <v>3339716.66</v>
      </c>
      <c r="AN14" s="161">
        <f t="shared" si="8"/>
        <v>1462261.5469938344</v>
      </c>
      <c r="AO14" s="161">
        <f t="shared" si="9"/>
        <v>817488.78569999989</v>
      </c>
      <c r="AP14" s="161">
        <f t="shared" si="67"/>
        <v>55.905784254576098</v>
      </c>
      <c r="AQ14" s="161">
        <f>AO14/AM14*100</f>
        <v>24.477788654681856</v>
      </c>
      <c r="AR14" s="161">
        <f t="shared" si="69"/>
        <v>3.9250581569699676</v>
      </c>
      <c r="AS14" s="173">
        <f t="shared" si="70"/>
        <v>56880.165099999751</v>
      </c>
      <c r="AT14" s="190">
        <v>846821.73900000006</v>
      </c>
      <c r="AU14" s="161">
        <v>793813.71490000002</v>
      </c>
      <c r="AV14" s="161">
        <v>398584.95097628457</v>
      </c>
      <c r="AW14" s="161">
        <f t="shared" si="44"/>
        <v>93.740356245153023</v>
      </c>
      <c r="AX14" s="161">
        <v>150863.5226</v>
      </c>
      <c r="AY14" s="161">
        <f t="shared" si="45"/>
        <v>37.849778881635757</v>
      </c>
      <c r="AZ14" s="161">
        <f t="shared" si="46"/>
        <v>17.815263313640557</v>
      </c>
      <c r="BA14" s="161">
        <v>914587.83899999992</v>
      </c>
      <c r="BB14" s="161">
        <v>379538.95097628457</v>
      </c>
      <c r="BC14" s="161">
        <v>173843.8751</v>
      </c>
      <c r="BD14" s="161">
        <f t="shared" si="47"/>
        <v>45.803961530910861</v>
      </c>
      <c r="BE14" s="161">
        <f t="shared" si="48"/>
        <v>19.007892701709107</v>
      </c>
      <c r="BF14" s="161">
        <f t="shared" si="10"/>
        <v>8.0024043879676441</v>
      </c>
      <c r="BG14" s="160">
        <f t="shared" si="49"/>
        <v>22980.352500000008</v>
      </c>
      <c r="BH14" s="196">
        <v>1727467.5650000002</v>
      </c>
      <c r="BI14" s="161">
        <v>1532559.6917000001</v>
      </c>
      <c r="BJ14" s="161">
        <v>831598.53321913071</v>
      </c>
      <c r="BK14" s="161">
        <f t="shared" si="50"/>
        <v>88.717132683182967</v>
      </c>
      <c r="BL14" s="161">
        <v>413915.946</v>
      </c>
      <c r="BM14" s="161">
        <f t="shared" si="12"/>
        <v>49.77353007078127</v>
      </c>
      <c r="BN14" s="161">
        <f t="shared" si="13"/>
        <v>23.960851965402892</v>
      </c>
      <c r="BO14" s="161">
        <v>1792761.5649999999</v>
      </c>
      <c r="BP14" s="161">
        <v>782646.53321913071</v>
      </c>
      <c r="BQ14" s="161">
        <v>451392.91499999998</v>
      </c>
      <c r="BR14" s="161">
        <f t="shared" si="14"/>
        <v>57.675195102872308</v>
      </c>
      <c r="BS14" s="161">
        <f t="shared" si="15"/>
        <v>25.178636345876814</v>
      </c>
      <c r="BT14" s="158">
        <f t="shared" si="16"/>
        <v>3.779752588292439</v>
      </c>
      <c r="BU14" s="193">
        <f t="shared" si="17"/>
        <v>37476.968999999983</v>
      </c>
      <c r="BV14" s="202">
        <v>178059.86299999998</v>
      </c>
      <c r="BW14" s="158">
        <v>187246.26589999997</v>
      </c>
      <c r="BX14" s="158">
        <v>86853.978059288522</v>
      </c>
      <c r="BY14" s="158">
        <f t="shared" si="18"/>
        <v>105.1591654319087</v>
      </c>
      <c r="BZ14" s="161">
        <v>79322.040000000008</v>
      </c>
      <c r="CA14" s="161">
        <f t="shared" si="71"/>
        <v>91.328044808555532</v>
      </c>
      <c r="CB14" s="161">
        <f t="shared" si="72"/>
        <v>44.547961940193119</v>
      </c>
      <c r="CC14" s="161">
        <v>177233.76300000001</v>
      </c>
      <c r="CD14" s="161">
        <v>85992.178059288519</v>
      </c>
      <c r="CE14" s="161">
        <v>74332.798999999999</v>
      </c>
      <c r="CF14" s="161">
        <f t="shared" si="73"/>
        <v>86.441349291967228</v>
      </c>
      <c r="CG14" s="161">
        <f t="shared" si="74"/>
        <v>41.940540979203831</v>
      </c>
      <c r="CH14" s="161">
        <f t="shared" si="75"/>
        <v>-0.46394509468984779</v>
      </c>
      <c r="CI14" s="160">
        <f t="shared" si="76"/>
        <v>-4989.2410000000091</v>
      </c>
      <c r="CJ14" s="196">
        <v>69550</v>
      </c>
      <c r="CK14" s="161">
        <v>78886.900000000009</v>
      </c>
      <c r="CL14" s="161">
        <v>33414.130434782608</v>
      </c>
      <c r="CM14" s="161">
        <f t="shared" si="77"/>
        <v>113.42473040977714</v>
      </c>
      <c r="CN14" s="161">
        <v>24103.300000000003</v>
      </c>
      <c r="CO14" s="161">
        <f t="shared" si="78"/>
        <v>72.135050909209212</v>
      </c>
      <c r="CP14" s="161">
        <f t="shared" si="79"/>
        <v>34.656074766355147</v>
      </c>
      <c r="CQ14" s="161">
        <v>71550</v>
      </c>
      <c r="CR14" s="161">
        <v>34014.130434782608</v>
      </c>
      <c r="CS14" s="161">
        <v>23541.7</v>
      </c>
      <c r="CT14" s="161">
        <f t="shared" si="23"/>
        <v>69.211529735084525</v>
      </c>
      <c r="CU14" s="161">
        <f t="shared" si="24"/>
        <v>32.902445842068481</v>
      </c>
      <c r="CV14" s="161">
        <f t="shared" si="25"/>
        <v>2.8756290438533512</v>
      </c>
      <c r="CW14" s="173">
        <f t="shared" si="26"/>
        <v>-561.60000000000218</v>
      </c>
      <c r="CX14" s="190">
        <v>391682.54200000002</v>
      </c>
      <c r="CY14" s="161">
        <v>391833.80099999992</v>
      </c>
      <c r="CZ14" s="161">
        <v>192159.65430434785</v>
      </c>
      <c r="DA14" s="161">
        <f t="shared" si="27"/>
        <v>100.03861775386453</v>
      </c>
      <c r="DB14" s="159">
        <v>92403.812000000005</v>
      </c>
      <c r="DC14" s="159">
        <f t="shared" si="51"/>
        <v>48.086999497640782</v>
      </c>
      <c r="DD14" s="161">
        <f t="shared" si="52"/>
        <v>23.591506409290002</v>
      </c>
      <c r="DE14" s="159">
        <v>383583.49300000002</v>
      </c>
      <c r="DF14" s="159">
        <v>180069.75430434782</v>
      </c>
      <c r="DG14" s="161">
        <v>94377.496600000013</v>
      </c>
      <c r="DH14" s="211">
        <f t="shared" si="28"/>
        <v>52.411631794913404</v>
      </c>
      <c r="DI14" s="211">
        <f t="shared" si="29"/>
        <v>24.604160064833657</v>
      </c>
      <c r="DJ14" s="211">
        <f t="shared" si="30"/>
        <v>-2.0677584859015781</v>
      </c>
      <c r="DK14" s="160">
        <f t="shared" si="31"/>
        <v>1973.6846000000078</v>
      </c>
      <c r="DL14" s="196">
        <v>793562.1</v>
      </c>
      <c r="DM14" s="161">
        <v>798872.97829999996</v>
      </c>
      <c r="DN14" s="161">
        <v>384555.67430830037</v>
      </c>
      <c r="DO14" s="161">
        <f t="shared" si="32"/>
        <v>100.66924545665677</v>
      </c>
      <c r="DP14" s="161">
        <v>239518.60719999997</v>
      </c>
      <c r="DQ14" s="161">
        <f t="shared" si="53"/>
        <v>62.284507342356001</v>
      </c>
      <c r="DR14" s="161">
        <f t="shared" si="54"/>
        <v>30.182717546616701</v>
      </c>
      <c r="DS14" s="161">
        <v>830845.4</v>
      </c>
      <c r="DT14" s="161">
        <v>404593.67430830037</v>
      </c>
      <c r="DU14" s="161">
        <v>225772.99910000002</v>
      </c>
      <c r="DV14" s="161">
        <f t="shared" si="33"/>
        <v>55.802404594185774</v>
      </c>
      <c r="DW14" s="161">
        <f t="shared" si="34"/>
        <v>27.173888078335633</v>
      </c>
      <c r="DX14" s="160">
        <v>357513.1</v>
      </c>
      <c r="DY14" s="160">
        <v>173404.40790513833</v>
      </c>
      <c r="DZ14" s="160">
        <v>85850.980100000001</v>
      </c>
      <c r="EA14" s="161">
        <f t="shared" si="55"/>
        <v>49.509110602866087</v>
      </c>
      <c r="EB14" s="161">
        <f t="shared" si="56"/>
        <v>24.013380236975934</v>
      </c>
      <c r="EC14" s="161">
        <f t="shared" si="35"/>
        <v>4.6982208449723117</v>
      </c>
      <c r="ED14" s="173">
        <f t="shared" si="36"/>
        <v>-13745.608099999954</v>
      </c>
    </row>
    <row r="15" spans="1:134" s="140" customFormat="1" ht="34.5" customHeight="1" x14ac:dyDescent="0.25">
      <c r="A15" s="172">
        <v>9</v>
      </c>
      <c r="B15" s="157" t="s">
        <v>52</v>
      </c>
      <c r="C15" s="161">
        <v>19509549.622500002</v>
      </c>
      <c r="D15" s="161">
        <v>14842137.331</v>
      </c>
      <c r="E15" s="161">
        <v>4777706.3969999999</v>
      </c>
      <c r="F15" s="161">
        <f t="shared" si="37"/>
        <v>76.076268382345631</v>
      </c>
      <c r="G15" s="161">
        <v>3496744.6355999997</v>
      </c>
      <c r="H15" s="161">
        <f t="shared" ref="H15" si="94">G15/E15*100</f>
        <v>73.188771871701093</v>
      </c>
      <c r="I15" s="161">
        <f t="shared" si="39"/>
        <v>17.923246324288638</v>
      </c>
      <c r="J15" s="161">
        <v>18103538.244999997</v>
      </c>
      <c r="K15" s="161">
        <v>4525884.5612499993</v>
      </c>
      <c r="L15" s="161">
        <v>3972731.1235999996</v>
      </c>
      <c r="M15" s="161">
        <f t="shared" si="58"/>
        <v>87.778003831869171</v>
      </c>
      <c r="N15" s="161">
        <f t="shared" si="59"/>
        <v>21.944500957967293</v>
      </c>
      <c r="O15" s="161">
        <f>J15/C15*100-100</f>
        <v>-7.2067854189646567</v>
      </c>
      <c r="P15" s="161">
        <f t="shared" si="81"/>
        <v>475986.4879999999</v>
      </c>
      <c r="Q15" s="193">
        <v>7625835.6853018366</v>
      </c>
      <c r="R15" s="190">
        <v>3741448.4164999994</v>
      </c>
      <c r="S15" s="161">
        <v>4099400.6116999998</v>
      </c>
      <c r="T15" s="161">
        <v>1666805.7789999996</v>
      </c>
      <c r="U15" s="161">
        <f t="shared" si="61"/>
        <v>109.56720914877273</v>
      </c>
      <c r="V15" s="161">
        <v>1058277.4726</v>
      </c>
      <c r="W15" s="161">
        <f t="shared" si="40"/>
        <v>63.491348898184988</v>
      </c>
      <c r="X15" s="161">
        <f t="shared" si="41"/>
        <v>28.285234882109734</v>
      </c>
      <c r="Y15" s="161">
        <v>3710083.665</v>
      </c>
      <c r="Z15" s="161">
        <v>1645972.9885000004</v>
      </c>
      <c r="AA15" s="161">
        <v>1117882.7466000002</v>
      </c>
      <c r="AB15" s="161">
        <f t="shared" si="42"/>
        <v>67.916226718808019</v>
      </c>
      <c r="AC15" s="161">
        <f t="shared" si="43"/>
        <v>30.130930931445725</v>
      </c>
      <c r="AD15" s="161">
        <f t="shared" si="62"/>
        <v>-0.83830506286493289</v>
      </c>
      <c r="AE15" s="160">
        <f>AA15-V15</f>
        <v>59605.274000000209</v>
      </c>
      <c r="AF15" s="196">
        <f t="shared" si="3"/>
        <v>2476902.7694999995</v>
      </c>
      <c r="AG15" s="161">
        <f t="shared" si="4"/>
        <v>2543524.2259</v>
      </c>
      <c r="AH15" s="161">
        <f t="shared" si="5"/>
        <v>1205575.2859999998</v>
      </c>
      <c r="AI15" s="161">
        <f t="shared" si="64"/>
        <v>102.6897081799238</v>
      </c>
      <c r="AJ15" s="161">
        <f t="shared" si="6"/>
        <v>698045.2024999999</v>
      </c>
      <c r="AK15" s="161">
        <f t="shared" si="65"/>
        <v>57.901419397543954</v>
      </c>
      <c r="AL15" s="161">
        <f t="shared" si="66"/>
        <v>28.182180225060304</v>
      </c>
      <c r="AM15" s="161">
        <f t="shared" si="7"/>
        <v>2618634.0549999997</v>
      </c>
      <c r="AN15" s="161">
        <f t="shared" si="8"/>
        <v>1197262.6244999999</v>
      </c>
      <c r="AO15" s="161">
        <f t="shared" si="9"/>
        <v>761736.1333000001</v>
      </c>
      <c r="AP15" s="161">
        <f t="shared" si="67"/>
        <v>63.62314480652195</v>
      </c>
      <c r="AQ15" s="161">
        <f t="shared" si="68"/>
        <v>29.089063889837796</v>
      </c>
      <c r="AR15" s="161">
        <f t="shared" si="69"/>
        <v>5.7221174462415831</v>
      </c>
      <c r="AS15" s="173">
        <f t="shared" si="70"/>
        <v>63690.930800000206</v>
      </c>
      <c r="AT15" s="190">
        <v>347777.91499999963</v>
      </c>
      <c r="AU15" s="161">
        <v>363996.04439999966</v>
      </c>
      <c r="AV15" s="161">
        <v>164308.10449999978</v>
      </c>
      <c r="AW15" s="161">
        <f t="shared" si="44"/>
        <v>104.66335805135873</v>
      </c>
      <c r="AX15" s="161">
        <v>70200.446999999811</v>
      </c>
      <c r="AY15" s="161">
        <f>AX15/AV15*100</f>
        <v>42.724883969433108</v>
      </c>
      <c r="AZ15" s="161">
        <f t="shared" si="46"/>
        <v>20.185424080192064</v>
      </c>
      <c r="BA15" s="161">
        <v>442649.04799999972</v>
      </c>
      <c r="BB15" s="161">
        <v>194078.571</v>
      </c>
      <c r="BC15" s="161">
        <v>84543.606000000116</v>
      </c>
      <c r="BD15" s="161">
        <f t="shared" si="47"/>
        <v>43.561535704011398</v>
      </c>
      <c r="BE15" s="161">
        <f t="shared" si="48"/>
        <v>19.099466356471225</v>
      </c>
      <c r="BF15" s="161">
        <f t="shared" si="10"/>
        <v>27.279228757237277</v>
      </c>
      <c r="BG15" s="160">
        <f>BC15-AX15</f>
        <v>14343.159000000305</v>
      </c>
      <c r="BH15" s="196">
        <v>804070.68199999991</v>
      </c>
      <c r="BI15" s="161">
        <v>867984.22859999991</v>
      </c>
      <c r="BJ15" s="161">
        <v>390770.82149999996</v>
      </c>
      <c r="BK15" s="161">
        <f t="shared" si="50"/>
        <v>107.94874729682036</v>
      </c>
      <c r="BL15" s="161">
        <v>243818.03710000002</v>
      </c>
      <c r="BM15" s="161">
        <f t="shared" si="12"/>
        <v>62.394125580842541</v>
      </c>
      <c r="BN15" s="161">
        <f t="shared" si="13"/>
        <v>30.322960724490144</v>
      </c>
      <c r="BO15" s="161">
        <v>820242.08700000006</v>
      </c>
      <c r="BP15" s="161">
        <v>400121.04350000003</v>
      </c>
      <c r="BQ15" s="161">
        <v>283622.6826</v>
      </c>
      <c r="BR15" s="161">
        <f t="shared" si="14"/>
        <v>70.884220464650454</v>
      </c>
      <c r="BS15" s="161">
        <f t="shared" si="15"/>
        <v>34.577923651459741</v>
      </c>
      <c r="BT15" s="158">
        <f t="shared" si="16"/>
        <v>2.0111919713048536</v>
      </c>
      <c r="BU15" s="193">
        <f t="shared" si="17"/>
        <v>39804.645499999984</v>
      </c>
      <c r="BV15" s="202">
        <v>115011.91800000001</v>
      </c>
      <c r="BW15" s="158">
        <v>131787.08299999998</v>
      </c>
      <c r="BX15" s="158">
        <v>56208.97</v>
      </c>
      <c r="BY15" s="158">
        <f t="shared" si="18"/>
        <v>114.58558842571426</v>
      </c>
      <c r="BZ15" s="161">
        <v>54526.271999999997</v>
      </c>
      <c r="CA15" s="161">
        <f t="shared" si="71"/>
        <v>97.006353256428639</v>
      </c>
      <c r="CB15" s="161">
        <f t="shared" si="72"/>
        <v>47.409236319317785</v>
      </c>
      <c r="CC15" s="161">
        <v>126228.14</v>
      </c>
      <c r="CD15" s="161">
        <v>60114.12</v>
      </c>
      <c r="CE15" s="161">
        <v>56511.106000000007</v>
      </c>
      <c r="CF15" s="161">
        <f t="shared" si="73"/>
        <v>94.006376538490471</v>
      </c>
      <c r="CG15" s="161">
        <f t="shared" si="74"/>
        <v>44.769023769184912</v>
      </c>
      <c r="CH15" s="161">
        <f t="shared" si="75"/>
        <v>9.7522258519330052</v>
      </c>
      <c r="CI15" s="160">
        <f t="shared" si="76"/>
        <v>1984.8340000000098</v>
      </c>
      <c r="CJ15" s="196">
        <v>49541</v>
      </c>
      <c r="CK15" s="161">
        <v>48140.1</v>
      </c>
      <c r="CL15" s="161">
        <v>19300</v>
      </c>
      <c r="CM15" s="161">
        <f t="shared" si="77"/>
        <v>97.172241173977099</v>
      </c>
      <c r="CN15" s="161">
        <v>16622.400000000001</v>
      </c>
      <c r="CO15" s="161">
        <f t="shared" si="78"/>
        <v>86.126424870466337</v>
      </c>
      <c r="CP15" s="161">
        <f t="shared" si="79"/>
        <v>33.552814840233346</v>
      </c>
      <c r="CQ15" s="161">
        <v>42900</v>
      </c>
      <c r="CR15" s="161">
        <v>19450</v>
      </c>
      <c r="CS15" s="161">
        <v>13081.7</v>
      </c>
      <c r="CT15" s="161">
        <f t="shared" si="23"/>
        <v>67.258097686375322</v>
      </c>
      <c r="CU15" s="161">
        <f t="shared" si="24"/>
        <v>30.493473193473196</v>
      </c>
      <c r="CV15" s="161">
        <f t="shared" si="25"/>
        <v>-13.405058436446581</v>
      </c>
      <c r="CW15" s="173">
        <f t="shared" si="26"/>
        <v>-3540.7000000000007</v>
      </c>
      <c r="CX15" s="190">
        <v>1160501.2545</v>
      </c>
      <c r="CY15" s="161">
        <v>1131616.7699</v>
      </c>
      <c r="CZ15" s="161">
        <v>574987.39</v>
      </c>
      <c r="DA15" s="161">
        <f t="shared" si="27"/>
        <v>97.511033746150929</v>
      </c>
      <c r="DB15" s="159">
        <v>312878.04639999999</v>
      </c>
      <c r="DC15" s="159">
        <f t="shared" si="51"/>
        <v>54.414766626447232</v>
      </c>
      <c r="DD15" s="161">
        <f t="shared" si="52"/>
        <v>26.960595276116521</v>
      </c>
      <c r="DE15" s="159">
        <v>1186614.78</v>
      </c>
      <c r="DF15" s="159">
        <v>523498.88999999996</v>
      </c>
      <c r="DG15" s="161">
        <v>323977.03869999998</v>
      </c>
      <c r="DH15" s="211">
        <f t="shared" si="28"/>
        <v>61.886862587234901</v>
      </c>
      <c r="DI15" s="211">
        <f t="shared" si="29"/>
        <v>27.302629645317577</v>
      </c>
      <c r="DJ15" s="211">
        <f t="shared" si="30"/>
        <v>2.2501936468178059</v>
      </c>
      <c r="DK15" s="160">
        <f t="shared" si="31"/>
        <v>11098.992299999984</v>
      </c>
      <c r="DL15" s="196">
        <v>628696.20199999993</v>
      </c>
      <c r="DM15" s="161">
        <v>733283.85790000006</v>
      </c>
      <c r="DN15" s="161">
        <v>302730.23100000003</v>
      </c>
      <c r="DO15" s="161">
        <f t="shared" si="32"/>
        <v>116.63564302874541</v>
      </c>
      <c r="DP15" s="161">
        <v>195380.99610000002</v>
      </c>
      <c r="DQ15" s="161">
        <f t="shared" si="53"/>
        <v>64.539638295985043</v>
      </c>
      <c r="DR15" s="161">
        <f t="shared" si="54"/>
        <v>31.077171371237274</v>
      </c>
      <c r="DS15" s="161">
        <v>615044.61</v>
      </c>
      <c r="DT15" s="161">
        <v>307522.30499999999</v>
      </c>
      <c r="DU15" s="161">
        <v>206394.31140000001</v>
      </c>
      <c r="DV15" s="161">
        <f t="shared" si="33"/>
        <v>67.115232958467843</v>
      </c>
      <c r="DW15" s="161">
        <f t="shared" si="34"/>
        <v>33.557616479233921</v>
      </c>
      <c r="DX15" s="160">
        <v>334640.41000000003</v>
      </c>
      <c r="DY15" s="160">
        <v>167320.20500000002</v>
      </c>
      <c r="DZ15" s="160">
        <v>110409.91140000001</v>
      </c>
      <c r="EA15" s="161">
        <f t="shared" si="55"/>
        <v>65.987195867946738</v>
      </c>
      <c r="EB15" s="161">
        <f t="shared" si="56"/>
        <v>32.993597933973369</v>
      </c>
      <c r="EC15" s="161">
        <f t="shared" si="35"/>
        <v>-2.1714131493989726</v>
      </c>
      <c r="ED15" s="173">
        <f t="shared" si="36"/>
        <v>11013.315299999987</v>
      </c>
    </row>
    <row r="16" spans="1:134" s="140" customFormat="1" ht="34.5" customHeight="1" x14ac:dyDescent="0.25">
      <c r="A16" s="172">
        <v>10</v>
      </c>
      <c r="B16" s="157" t="s">
        <v>53</v>
      </c>
      <c r="C16" s="161">
        <v>4168533.8769000005</v>
      </c>
      <c r="D16" s="161">
        <v>4344912.3512000004</v>
      </c>
      <c r="E16" s="161">
        <v>1368221.3418666667</v>
      </c>
      <c r="F16" s="161">
        <f>D16/C16*100</f>
        <v>104.23118725932406</v>
      </c>
      <c r="G16" s="161">
        <v>1368145.4796</v>
      </c>
      <c r="H16" s="161">
        <f>G16/E16*100</f>
        <v>99.9944554097831</v>
      </c>
      <c r="I16" s="161">
        <f t="shared" si="39"/>
        <v>32.820783517715924</v>
      </c>
      <c r="J16" s="161">
        <v>4062699.0761000002</v>
      </c>
      <c r="K16" s="161">
        <v>1580884.0813833333</v>
      </c>
      <c r="L16" s="161">
        <v>1213004.8954</v>
      </c>
      <c r="M16" s="161">
        <f t="shared" si="58"/>
        <v>76.729528096618878</v>
      </c>
      <c r="N16" s="161">
        <f t="shared" si="59"/>
        <v>29.857118941834788</v>
      </c>
      <c r="O16" s="161">
        <f t="shared" si="85"/>
        <v>-2.5388974619226587</v>
      </c>
      <c r="P16" s="161">
        <f t="shared" si="81"/>
        <v>-155140.58419999992</v>
      </c>
      <c r="Q16" s="193">
        <v>2381511.8820383013</v>
      </c>
      <c r="R16" s="190">
        <v>1324912.6531</v>
      </c>
      <c r="S16" s="161">
        <v>1499101.1142</v>
      </c>
      <c r="T16" s="161">
        <v>360231.56853333331</v>
      </c>
      <c r="U16" s="161">
        <f t="shared" si="61"/>
        <v>113.14716564087736</v>
      </c>
      <c r="V16" s="161">
        <v>357090.32259999996</v>
      </c>
      <c r="W16" s="161">
        <f>V16/T16*100</f>
        <v>99.127992600392361</v>
      </c>
      <c r="X16" s="161">
        <f>V16/R16*100</f>
        <v>26.951989760569369</v>
      </c>
      <c r="Y16" s="161">
        <v>1406707.4501</v>
      </c>
      <c r="Z16" s="161">
        <v>625033.57504999998</v>
      </c>
      <c r="AA16" s="161">
        <v>367660.11239999998</v>
      </c>
      <c r="AB16" s="161">
        <f t="shared" si="42"/>
        <v>58.82245803684846</v>
      </c>
      <c r="AC16" s="161">
        <f t="shared" si="43"/>
        <v>26.136217048815922</v>
      </c>
      <c r="AD16" s="161">
        <f>Y16/R16*100-100</f>
        <v>6.173599203586619</v>
      </c>
      <c r="AE16" s="160">
        <f t="shared" si="63"/>
        <v>10569.789800000028</v>
      </c>
      <c r="AF16" s="196">
        <f t="shared" si="3"/>
        <v>973503.44009999989</v>
      </c>
      <c r="AG16" s="161">
        <f t="shared" si="4"/>
        <v>1044970.0134000001</v>
      </c>
      <c r="AH16" s="161">
        <f t="shared" si="5"/>
        <v>271608.31403333333</v>
      </c>
      <c r="AI16" s="161">
        <f>AG16/AF16*100</f>
        <v>107.34117316448916</v>
      </c>
      <c r="AJ16" s="161">
        <f t="shared" si="6"/>
        <v>277559.23629999999</v>
      </c>
      <c r="AK16" s="161">
        <f>AJ16/AH16*100</f>
        <v>102.1909941482632</v>
      </c>
      <c r="AL16" s="161">
        <f>AJ16/AF16*100</f>
        <v>28.511377039560195</v>
      </c>
      <c r="AM16" s="161">
        <f t="shared" si="7"/>
        <v>1072409.3721</v>
      </c>
      <c r="AN16" s="161">
        <f t="shared" si="8"/>
        <v>467128.83605000004</v>
      </c>
      <c r="AO16" s="161">
        <f t="shared" si="9"/>
        <v>284514.9546</v>
      </c>
      <c r="AP16" s="161">
        <f>AO16/AN16*100</f>
        <v>60.907170065935809</v>
      </c>
      <c r="AQ16" s="161">
        <f>AO16/AM16*100</f>
        <v>26.53044275833404</v>
      </c>
      <c r="AR16" s="161">
        <f>AM16/AF16*100-100</f>
        <v>10.159792757367185</v>
      </c>
      <c r="AS16" s="173">
        <f>AO16-AJ16</f>
        <v>6955.7183000000077</v>
      </c>
      <c r="AT16" s="190">
        <v>174318.1</v>
      </c>
      <c r="AU16" s="161">
        <v>190667.34100000001</v>
      </c>
      <c r="AV16" s="161">
        <v>38900.691666666666</v>
      </c>
      <c r="AW16" s="161">
        <f t="shared" si="44"/>
        <v>109.37896925218897</v>
      </c>
      <c r="AX16" s="161">
        <v>27196.996999999999</v>
      </c>
      <c r="AY16" s="161">
        <f>AX16/AU16*100</f>
        <v>14.264108817671087</v>
      </c>
      <c r="AZ16" s="161">
        <f>AX16/AT16*100</f>
        <v>15.601935197779232</v>
      </c>
      <c r="BA16" s="161">
        <v>202082</v>
      </c>
      <c r="BB16" s="161">
        <v>78996</v>
      </c>
      <c r="BC16" s="161">
        <v>29496.846000000001</v>
      </c>
      <c r="BD16" s="161">
        <f>BC16/BB16*100</f>
        <v>37.339670363056356</v>
      </c>
      <c r="BE16" s="161">
        <f>BC16/BA16*100</f>
        <v>14.596473708692512</v>
      </c>
      <c r="BF16" s="161">
        <f>BA16/AT16*100-100</f>
        <v>15.927146980147214</v>
      </c>
      <c r="BG16" s="160">
        <f>BC16-AX16</f>
        <v>2299.849000000002</v>
      </c>
      <c r="BH16" s="196">
        <v>346922.74</v>
      </c>
      <c r="BI16" s="161">
        <v>368716.71609999996</v>
      </c>
      <c r="BJ16" s="161">
        <v>81944.160000000003</v>
      </c>
      <c r="BK16" s="161">
        <f t="shared" si="50"/>
        <v>106.28208346907439</v>
      </c>
      <c r="BL16" s="161">
        <v>96263.603000000003</v>
      </c>
      <c r="BM16" s="161">
        <f t="shared" si="12"/>
        <v>117.47463516619121</v>
      </c>
      <c r="BN16" s="161">
        <f t="shared" si="13"/>
        <v>27.747850429176253</v>
      </c>
      <c r="BO16" s="161">
        <v>378660.20010000002</v>
      </c>
      <c r="BP16" s="161">
        <v>146192.25005</v>
      </c>
      <c r="BQ16" s="161">
        <v>101445.55399999999</v>
      </c>
      <c r="BR16" s="161">
        <f>BQ16/BP16*100</f>
        <v>69.391882240887625</v>
      </c>
      <c r="BS16" s="161">
        <f>BQ16/BO16*100</f>
        <v>26.79065662913856</v>
      </c>
      <c r="BT16" s="158">
        <f t="shared" si="16"/>
        <v>9.1482789799250526</v>
      </c>
      <c r="BU16" s="193">
        <f t="shared" si="17"/>
        <v>5181.9509999999864</v>
      </c>
      <c r="BV16" s="202">
        <v>40151.851999999999</v>
      </c>
      <c r="BW16" s="158">
        <v>49804.284</v>
      </c>
      <c r="BX16" s="158">
        <v>8826.5463333333319</v>
      </c>
      <c r="BY16" s="158">
        <f>BW16/BV16*100</f>
        <v>124.03981764029217</v>
      </c>
      <c r="BZ16" s="161">
        <v>16882.627999999997</v>
      </c>
      <c r="CA16" s="161">
        <f t="shared" si="71"/>
        <v>191.27105169371831</v>
      </c>
      <c r="CB16" s="161">
        <f t="shared" si="72"/>
        <v>42.046947174441662</v>
      </c>
      <c r="CC16" s="161">
        <v>32590.351999999999</v>
      </c>
      <c r="CD16" s="161">
        <v>16295.175999999999</v>
      </c>
      <c r="CE16" s="161">
        <v>20964.321999999996</v>
      </c>
      <c r="CF16" s="161">
        <f>CE16/CD16*100</f>
        <v>128.65354752842188</v>
      </c>
      <c r="CG16" s="161">
        <f>CE16/CC16*100</f>
        <v>64.326773764210941</v>
      </c>
      <c r="CH16" s="161">
        <f>CC16/BV16*100-100</f>
        <v>-18.832257102362306</v>
      </c>
      <c r="CI16" s="160">
        <f>CE16-BZ16</f>
        <v>4081.6939999999995</v>
      </c>
      <c r="CJ16" s="196">
        <v>7615</v>
      </c>
      <c r="CK16" s="161">
        <v>13547.3</v>
      </c>
      <c r="CL16" s="161">
        <v>3671.666666666667</v>
      </c>
      <c r="CM16" s="161">
        <f>CK16/CJ16*100</f>
        <v>177.90282337491792</v>
      </c>
      <c r="CN16" s="161">
        <v>4814.8999999999996</v>
      </c>
      <c r="CO16" s="161">
        <f>CN16/CL16*100</f>
        <v>131.13663186563775</v>
      </c>
      <c r="CP16" s="161">
        <f>CN16/CJ16*100</f>
        <v>63.229152987524614</v>
      </c>
      <c r="CQ16" s="161">
        <v>7215</v>
      </c>
      <c r="CR16" s="161">
        <v>3357.5</v>
      </c>
      <c r="CS16" s="161">
        <v>3179.6</v>
      </c>
      <c r="CT16" s="161">
        <f>CS16/CR16*100</f>
        <v>94.701414743112437</v>
      </c>
      <c r="CU16" s="161">
        <f>CS16/CQ16*100</f>
        <v>44.069300069300063</v>
      </c>
      <c r="CV16" s="161">
        <f>CQ16/CJ16*100-100</f>
        <v>-5.2527905449770174</v>
      </c>
      <c r="CW16" s="173">
        <f>CS16-CN16</f>
        <v>-1635.2999999999997</v>
      </c>
      <c r="CX16" s="190">
        <v>404495.74809999997</v>
      </c>
      <c r="CY16" s="161">
        <v>422234.37229999999</v>
      </c>
      <c r="CZ16" s="161">
        <v>138265.24936666666</v>
      </c>
      <c r="DA16" s="161">
        <f>CY16/CX16*100</f>
        <v>104.38536728341943</v>
      </c>
      <c r="DB16" s="159">
        <v>132401.10830000002</v>
      </c>
      <c r="DC16" s="159">
        <f>DB16/CZ16*100</f>
        <v>95.758774461748175</v>
      </c>
      <c r="DD16" s="161">
        <f>DB16/CX16*100</f>
        <v>32.73238567325253</v>
      </c>
      <c r="DE16" s="159">
        <v>451861.82000000007</v>
      </c>
      <c r="DF16" s="159">
        <v>222287.91000000003</v>
      </c>
      <c r="DG16" s="161">
        <v>129428.6326</v>
      </c>
      <c r="DH16" s="211">
        <f t="shared" si="28"/>
        <v>58.225673452055929</v>
      </c>
      <c r="DI16" s="211">
        <f t="shared" si="29"/>
        <v>28.643409748581984</v>
      </c>
      <c r="DJ16" s="211">
        <f t="shared" si="30"/>
        <v>11.709906005808051</v>
      </c>
      <c r="DK16" s="160">
        <f>DG16-DB16</f>
        <v>-2972.4757000000245</v>
      </c>
      <c r="DL16" s="196">
        <v>201135.53599999999</v>
      </c>
      <c r="DM16" s="161">
        <v>236432.54680000004</v>
      </c>
      <c r="DN16" s="161">
        <v>72758.025333333338</v>
      </c>
      <c r="DO16" s="161">
        <f>DM16/DL16*100</f>
        <v>117.54886854006745</v>
      </c>
      <c r="DP16" s="161">
        <v>60123.688299999994</v>
      </c>
      <c r="DQ16" s="161">
        <f>DP16/DN16*100</f>
        <v>82.635129285806698</v>
      </c>
      <c r="DR16" s="161">
        <f>DP16/DL16*100</f>
        <v>29.8921262227874</v>
      </c>
      <c r="DS16" s="161">
        <v>241635.02799999999</v>
      </c>
      <c r="DT16" s="161">
        <v>114650.514</v>
      </c>
      <c r="DU16" s="161">
        <v>60031.840800000005</v>
      </c>
      <c r="DV16" s="161">
        <f>DU16/DT16*100</f>
        <v>52.36072539543958</v>
      </c>
      <c r="DW16" s="161">
        <f>DU16/DS16*100</f>
        <v>24.844014254423413</v>
      </c>
      <c r="DX16" s="160">
        <v>76529.5</v>
      </c>
      <c r="DY16" s="160">
        <v>33185.625</v>
      </c>
      <c r="DZ16" s="160">
        <v>17552.611199999999</v>
      </c>
      <c r="EA16" s="161">
        <f>DZ16/DY16*100</f>
        <v>52.892212215379395</v>
      </c>
      <c r="EB16" s="161">
        <f>DZ16/DX16*100</f>
        <v>22.935745300831705</v>
      </c>
      <c r="EC16" s="161">
        <f>DS16/DL16*100-100</f>
        <v>20.135423508653389</v>
      </c>
      <c r="ED16" s="173">
        <f>DU16-DP16</f>
        <v>-91.847499999988941</v>
      </c>
    </row>
    <row r="17" spans="1:134" s="140" customFormat="1" ht="34.5" customHeight="1" x14ac:dyDescent="0.25">
      <c r="A17" s="212">
        <v>11</v>
      </c>
      <c r="B17" s="157" t="s">
        <v>54</v>
      </c>
      <c r="C17" s="161">
        <v>9797619.6999999993</v>
      </c>
      <c r="D17" s="161">
        <v>9611821</v>
      </c>
      <c r="E17" s="161">
        <v>4593374.5999999996</v>
      </c>
      <c r="F17" s="161">
        <f>D17/C17*100</f>
        <v>98.103634293949995</v>
      </c>
      <c r="G17" s="161">
        <v>2858161.8</v>
      </c>
      <c r="H17" s="161">
        <f>G17/E17*100</f>
        <v>62.223573056723914</v>
      </c>
      <c r="I17" s="161">
        <f t="shared" si="39"/>
        <v>29.172001848571444</v>
      </c>
      <c r="J17" s="161">
        <v>8753460.2999999989</v>
      </c>
      <c r="K17" s="161">
        <v>4598639.9000000004</v>
      </c>
      <c r="L17" s="161">
        <v>2766960.8</v>
      </c>
      <c r="M17" s="161">
        <f>L17/K17*100</f>
        <v>60.169112175971847</v>
      </c>
      <c r="N17" s="161">
        <f>L17/J17*100</f>
        <v>31.609908598088921</v>
      </c>
      <c r="O17" s="161">
        <f>J17/C17*100-100</f>
        <v>-10.657276277012471</v>
      </c>
      <c r="P17" s="161">
        <f>L17-G17</f>
        <v>-91201</v>
      </c>
      <c r="Q17" s="173">
        <v>6014914.9946513856</v>
      </c>
      <c r="R17" s="190">
        <v>2176298.9</v>
      </c>
      <c r="S17" s="161">
        <v>2111437.1999999997</v>
      </c>
      <c r="T17" s="161">
        <v>1104784.8</v>
      </c>
      <c r="U17" s="161">
        <f>S17/R17*100</f>
        <v>97.019632735190925</v>
      </c>
      <c r="V17" s="161">
        <v>548095.9</v>
      </c>
      <c r="W17" s="161">
        <f>V17/T17*100</f>
        <v>49.611100732015863</v>
      </c>
      <c r="X17" s="161">
        <f>V17/R17*100</f>
        <v>25.184771264645683</v>
      </c>
      <c r="Y17" s="161">
        <v>2277069.2000000002</v>
      </c>
      <c r="Z17" s="161">
        <v>1138534.8999999999</v>
      </c>
      <c r="AA17" s="161">
        <v>595363.29999999993</v>
      </c>
      <c r="AB17" s="161">
        <f t="shared" si="42"/>
        <v>52.292055342352704</v>
      </c>
      <c r="AC17" s="161">
        <f t="shared" si="43"/>
        <v>26.146034560565827</v>
      </c>
      <c r="AD17" s="161">
        <f>Y17/R17*100-100</f>
        <v>4.6303520164440783</v>
      </c>
      <c r="AE17" s="160">
        <f>AA17-V17</f>
        <v>47267.399999999907</v>
      </c>
      <c r="AF17" s="196">
        <f t="shared" si="3"/>
        <v>1470288.4</v>
      </c>
      <c r="AG17" s="161">
        <f t="shared" si="4"/>
        <v>1447543.7</v>
      </c>
      <c r="AH17" s="161">
        <f t="shared" si="5"/>
        <v>788506.79999999993</v>
      </c>
      <c r="AI17" s="161">
        <f>AG17/AF17*100</f>
        <v>98.453044994437832</v>
      </c>
      <c r="AJ17" s="161">
        <f t="shared" si="6"/>
        <v>407026.2</v>
      </c>
      <c r="AK17" s="161">
        <f>AJ17/AH17*100</f>
        <v>51.619871889500516</v>
      </c>
      <c r="AL17" s="161">
        <f>AJ17/AF17*100</f>
        <v>27.683425918343641</v>
      </c>
      <c r="AM17" s="161">
        <f t="shared" si="7"/>
        <v>1700784.4</v>
      </c>
      <c r="AN17" s="161">
        <f t="shared" si="8"/>
        <v>850392.40000000014</v>
      </c>
      <c r="AO17" s="161">
        <f t="shared" si="9"/>
        <v>409755.69999999995</v>
      </c>
      <c r="AP17" s="161">
        <f>AO17/AN17*100</f>
        <v>48.184308796739003</v>
      </c>
      <c r="AQ17" s="161">
        <f>AO17/AM17*100</f>
        <v>24.092160064497296</v>
      </c>
      <c r="AR17" s="161">
        <f>AM17/AF17*100-100</f>
        <v>15.676924336749167</v>
      </c>
      <c r="AS17" s="173">
        <f>AO17-AJ17</f>
        <v>2729.4999999999418</v>
      </c>
      <c r="AT17" s="190">
        <v>486271.9</v>
      </c>
      <c r="AU17" s="161">
        <v>445465.89999999997</v>
      </c>
      <c r="AV17" s="161">
        <v>227486.9</v>
      </c>
      <c r="AW17" s="161">
        <f t="shared" si="44"/>
        <v>91.608398511203291</v>
      </c>
      <c r="AX17" s="161">
        <v>98079.5</v>
      </c>
      <c r="AY17" s="161">
        <f>AX17/AV17*100</f>
        <v>43.114350760417416</v>
      </c>
      <c r="AZ17" s="161">
        <f>AX17/AT17*100</f>
        <v>20.169682846160757</v>
      </c>
      <c r="BA17" s="161">
        <v>617119.20000000007</v>
      </c>
      <c r="BB17" s="161">
        <v>308559.60000000003</v>
      </c>
      <c r="BC17" s="161">
        <v>84127.8</v>
      </c>
      <c r="BD17" s="161">
        <f>BC17/BB17*100</f>
        <v>27.264684035110232</v>
      </c>
      <c r="BE17" s="161">
        <f>BC17/BA17*100</f>
        <v>13.632342017555116</v>
      </c>
      <c r="BF17" s="161">
        <f>BA17/AT17*100-100</f>
        <v>26.908258527790736</v>
      </c>
      <c r="BG17" s="160">
        <f>BC17-AX17</f>
        <v>-13951.699999999997</v>
      </c>
      <c r="BH17" s="196">
        <v>721334.5</v>
      </c>
      <c r="BI17" s="161">
        <v>680397</v>
      </c>
      <c r="BJ17" s="161">
        <v>439574.8</v>
      </c>
      <c r="BK17" s="161">
        <f t="shared" si="50"/>
        <v>94.324755020035781</v>
      </c>
      <c r="BL17" s="161">
        <v>216988.6</v>
      </c>
      <c r="BM17" s="161">
        <f t="shared" si="12"/>
        <v>49.363293801191517</v>
      </c>
      <c r="BN17" s="161">
        <f t="shared" si="13"/>
        <v>30.081550237788434</v>
      </c>
      <c r="BO17" s="161">
        <v>792236.29999999993</v>
      </c>
      <c r="BP17" s="161">
        <v>396118.2</v>
      </c>
      <c r="BQ17" s="161">
        <v>239135.7</v>
      </c>
      <c r="BR17" s="161">
        <f>BQ17/BP17*100</f>
        <v>60.369783564602685</v>
      </c>
      <c r="BS17" s="161">
        <f>BQ17/BO17*100</f>
        <v>30.184895592388283</v>
      </c>
      <c r="BT17" s="161">
        <f t="shared" si="16"/>
        <v>9.829253973018055</v>
      </c>
      <c r="BU17" s="173">
        <f t="shared" si="17"/>
        <v>22147.100000000006</v>
      </c>
      <c r="BV17" s="190">
        <v>100513</v>
      </c>
      <c r="BW17" s="161">
        <v>140876.20000000001</v>
      </c>
      <c r="BX17" s="161">
        <v>45178.7</v>
      </c>
      <c r="BY17" s="161">
        <f>BW17/BV17*100</f>
        <v>140.15719359684817</v>
      </c>
      <c r="BZ17" s="161">
        <v>41521.200000000004</v>
      </c>
      <c r="CA17" s="161">
        <f>BZ17/BX17*100</f>
        <v>91.904370865031552</v>
      </c>
      <c r="CB17" s="161">
        <f>BZ17/BV17*100</f>
        <v>41.309283376279687</v>
      </c>
      <c r="CC17" s="161">
        <v>136599.4</v>
      </c>
      <c r="CD17" s="161">
        <v>68299.8</v>
      </c>
      <c r="CE17" s="161">
        <v>34779.799999999996</v>
      </c>
      <c r="CF17" s="161">
        <f>CE17/CD17*100</f>
        <v>50.92225745902622</v>
      </c>
      <c r="CG17" s="161">
        <f>CE17/CC17*100</f>
        <v>25.461166008049812</v>
      </c>
      <c r="CH17" s="161">
        <f>CC17/BV17*100-100</f>
        <v>35.902221603175718</v>
      </c>
      <c r="CI17" s="160">
        <f>CE17-BZ17</f>
        <v>-6741.4000000000087</v>
      </c>
      <c r="CJ17" s="196">
        <v>38070.199999999997</v>
      </c>
      <c r="CK17" s="161">
        <v>45731.8</v>
      </c>
      <c r="CL17" s="161">
        <v>17580</v>
      </c>
      <c r="CM17" s="161">
        <f>CK17/CJ17*100</f>
        <v>120.12492710834198</v>
      </c>
      <c r="CN17" s="161">
        <v>15675.5</v>
      </c>
      <c r="CO17" s="161">
        <f>CN17/CL17*100</f>
        <v>89.166666666666671</v>
      </c>
      <c r="CP17" s="161">
        <f>CN17/CJ17*100</f>
        <v>41.175249933018485</v>
      </c>
      <c r="CQ17" s="161">
        <v>40100</v>
      </c>
      <c r="CR17" s="161">
        <v>20050</v>
      </c>
      <c r="CS17" s="161">
        <v>11850.1</v>
      </c>
      <c r="CT17" s="161">
        <f>CS17/CR17*100</f>
        <v>59.102743142144639</v>
      </c>
      <c r="CU17" s="161">
        <f>CS17/CQ17*100</f>
        <v>29.55137157107232</v>
      </c>
      <c r="CV17" s="161">
        <f>CQ17/CJ17*100-100</f>
        <v>5.3317292790686821</v>
      </c>
      <c r="CW17" s="173">
        <f>CS17-CN17</f>
        <v>-3825.3999999999996</v>
      </c>
      <c r="CX17" s="190">
        <v>124098.8</v>
      </c>
      <c r="CY17" s="161">
        <v>135072.79999999999</v>
      </c>
      <c r="CZ17" s="161">
        <v>58686.400000000001</v>
      </c>
      <c r="DA17" s="161">
        <f>CY17/CX17*100</f>
        <v>108.84295416232872</v>
      </c>
      <c r="DB17" s="161">
        <v>34761.4</v>
      </c>
      <c r="DC17" s="161">
        <f>DB17/CZ17*100</f>
        <v>59.232462717086079</v>
      </c>
      <c r="DD17" s="161">
        <f>DB17/CX17*100</f>
        <v>28.011068600179854</v>
      </c>
      <c r="DE17" s="159">
        <v>114729.5</v>
      </c>
      <c r="DF17" s="159">
        <v>57364.800000000003</v>
      </c>
      <c r="DG17" s="161">
        <v>39862.300000000003</v>
      </c>
      <c r="DH17" s="211">
        <f t="shared" si="28"/>
        <v>69.489129222101369</v>
      </c>
      <c r="DI17" s="211">
        <f t="shared" si="29"/>
        <v>34.744594894948555</v>
      </c>
      <c r="DJ17" s="211">
        <f t="shared" si="30"/>
        <v>-7.5498715539553984</v>
      </c>
      <c r="DK17" s="160">
        <f>DG17-DB17</f>
        <v>5100.9000000000015</v>
      </c>
      <c r="DL17" s="196">
        <v>451167.6</v>
      </c>
      <c r="DM17" s="161">
        <v>457934.7</v>
      </c>
      <c r="DN17" s="161">
        <v>219038</v>
      </c>
      <c r="DO17" s="161">
        <f>DM17/DL17*100</f>
        <v>101.49990823809156</v>
      </c>
      <c r="DP17" s="161">
        <v>131590.5</v>
      </c>
      <c r="DQ17" s="161">
        <f>DP17/DN17*100</f>
        <v>60.076562057725148</v>
      </c>
      <c r="DR17" s="161">
        <f>DP17/DL17*100</f>
        <v>29.166655584310575</v>
      </c>
      <c r="DS17" s="161">
        <v>431060</v>
      </c>
      <c r="DT17" s="161">
        <v>215530</v>
      </c>
      <c r="DU17" s="161">
        <v>135425.79999999999</v>
      </c>
      <c r="DV17" s="161">
        <f>DU17/DT17*100</f>
        <v>62.83385143599498</v>
      </c>
      <c r="DW17" s="161">
        <f>DU17/DS17*100</f>
        <v>31.41692571799749</v>
      </c>
      <c r="DX17" s="161">
        <v>139000</v>
      </c>
      <c r="DY17" s="161">
        <v>69500</v>
      </c>
      <c r="DZ17" s="161">
        <v>39954.6</v>
      </c>
      <c r="EA17" s="161">
        <f>DZ17/DY17*100</f>
        <v>57.488633093525173</v>
      </c>
      <c r="EB17" s="161">
        <f>DZ17/DX17*100</f>
        <v>28.744316546762587</v>
      </c>
      <c r="EC17" s="161">
        <f>DS17/DL17*100-100</f>
        <v>-4.4567916667774767</v>
      </c>
      <c r="ED17" s="173">
        <f>DU17-DP17</f>
        <v>3835.2999999999884</v>
      </c>
    </row>
    <row r="18" spans="1:134" s="140" customFormat="1" ht="42" customHeight="1" x14ac:dyDescent="0.25">
      <c r="A18" s="174"/>
      <c r="B18" s="149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124654433.28915058</v>
      </c>
      <c r="F18" s="147">
        <f>D18/C18*100</f>
        <v>93.676527821609426</v>
      </c>
      <c r="G18" s="147">
        <f>SUM(G7:G17)</f>
        <v>70343967.248500004</v>
      </c>
      <c r="H18" s="147">
        <f>G18/E18*100</f>
        <v>56.431179696055352</v>
      </c>
      <c r="I18" s="147">
        <f t="shared" si="39"/>
        <v>24.736697766723839</v>
      </c>
      <c r="J18" s="147">
        <f>SUM(J7:J17)</f>
        <v>322966541.06214446</v>
      </c>
      <c r="K18" s="147">
        <f t="shared" ref="K18:L18" si="95">SUM(K7:K17)</f>
        <v>141211625.6684787</v>
      </c>
      <c r="L18" s="147">
        <f t="shared" si="95"/>
        <v>74913966.691133335</v>
      </c>
      <c r="M18" s="147">
        <f>L18/K18*100</f>
        <v>53.050849274271648</v>
      </c>
      <c r="N18" s="147">
        <f>L18/J18*100</f>
        <v>23.195581327020054</v>
      </c>
      <c r="O18" s="147">
        <f t="shared" si="85"/>
        <v>13.572293794516256</v>
      </c>
      <c r="P18" s="147">
        <f>SUM(P7:P17)</f>
        <v>4569999.4426333345</v>
      </c>
      <c r="Q18" s="175">
        <f t="shared" ref="Q18:V18" si="96">SUM(Q7:Q17)</f>
        <v>98205579.127803952</v>
      </c>
      <c r="R18" s="191">
        <f>SUM(R7:R17)</f>
        <v>104146883.99160001</v>
      </c>
      <c r="S18" s="147">
        <f t="shared" si="96"/>
        <v>114540455.78649999</v>
      </c>
      <c r="T18" s="147">
        <f t="shared" si="96"/>
        <v>47774131.715963684</v>
      </c>
      <c r="U18" s="147">
        <f>S18/R18*100</f>
        <v>109.97972420926034</v>
      </c>
      <c r="V18" s="147">
        <f t="shared" si="96"/>
        <v>29386344.098499998</v>
      </c>
      <c r="W18" s="147">
        <f>V18/T18*100</f>
        <v>61.510995685308458</v>
      </c>
      <c r="X18" s="147">
        <f>V18/R18*100</f>
        <v>28.216248986258829</v>
      </c>
      <c r="Y18" s="147">
        <f t="shared" ref="Y18" si="97">SUM(Y7:Y17)</f>
        <v>134011166.46910003</v>
      </c>
      <c r="Z18" s="147">
        <f t="shared" ref="Z18" si="98">SUM(Z7:Z17)</f>
        <v>63029759.941705361</v>
      </c>
      <c r="AA18" s="147">
        <f t="shared" ref="AA18" si="99">SUM(AA7:AA17)</f>
        <v>34320279.913800001</v>
      </c>
      <c r="AB18" s="147">
        <f>AA18/Z18*100</f>
        <v>54.450913259929855</v>
      </c>
      <c r="AC18" s="147">
        <f>AA18/Y18*100</f>
        <v>25.610015059240222</v>
      </c>
      <c r="AD18" s="147">
        <f>Y18/R18*100-100</f>
        <v>28.675156983005593</v>
      </c>
      <c r="AE18" s="150">
        <f>SUM(AE7:AE17)</f>
        <v>4933935.8153000008</v>
      </c>
      <c r="AF18" s="197">
        <f>SUM(AF7:AF17)</f>
        <v>69110272.285600007</v>
      </c>
      <c r="AG18" s="147">
        <f t="shared" ref="AG18" si="100">SUM(AG7:AG17)</f>
        <v>78072304.247600004</v>
      </c>
      <c r="AH18" s="147">
        <f>SUM(AH7:AH17)</f>
        <v>31020813.331868839</v>
      </c>
      <c r="AI18" s="147">
        <f>AG18/AF18*100</f>
        <v>112.96772775682922</v>
      </c>
      <c r="AJ18" s="147">
        <f>SUM(AJ7:AJ17)</f>
        <v>20624569.43</v>
      </c>
      <c r="AK18" s="147">
        <f>AJ18/AH18*100</f>
        <v>66.486230420050305</v>
      </c>
      <c r="AL18" s="147">
        <f>AJ18/AF18*100</f>
        <v>29.842986791845394</v>
      </c>
      <c r="AM18" s="147">
        <f>SUM(AM7:AM17)</f>
        <v>83536618.213099986</v>
      </c>
      <c r="AN18" s="147">
        <f>SUM(AN7:AN17)</f>
        <v>38135327.692277171</v>
      </c>
      <c r="AO18" s="147">
        <f>BC18+BQ18+CE18+CS18+DG18</f>
        <v>22094161.586400002</v>
      </c>
      <c r="AP18" s="147">
        <f>AO18/AN18*100</f>
        <v>57.936204887717061</v>
      </c>
      <c r="AQ18" s="147">
        <f>AO18/AM18*100</f>
        <v>26.448475002948175</v>
      </c>
      <c r="AR18" s="147">
        <f>AM18/AF18*100-100</f>
        <v>20.874387338372415</v>
      </c>
      <c r="AS18" s="175">
        <f>SUM(AS7:AS17)</f>
        <v>1469592.1564000014</v>
      </c>
      <c r="AT18" s="191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8988037.545684617</v>
      </c>
      <c r="AW18" s="147">
        <f t="shared" si="44"/>
        <v>104.2910337271769</v>
      </c>
      <c r="AX18" s="147">
        <f t="shared" si="101"/>
        <v>5001863.9277999997</v>
      </c>
      <c r="AY18" s="147">
        <f>AX18/AV18*100</f>
        <v>55.650234018008973</v>
      </c>
      <c r="AZ18" s="147">
        <f>AX18/AT18*100</f>
        <v>23.736961859969938</v>
      </c>
      <c r="BA18" s="147">
        <f>SUM(BA7:BA17)</f>
        <v>29579451.251999997</v>
      </c>
      <c r="BB18" s="147">
        <f t="shared" ref="BB18:BC18" si="102">SUM(BB7:BB17)</f>
        <v>11594062.689376287</v>
      </c>
      <c r="BC18" s="147">
        <f t="shared" si="102"/>
        <v>6513888.8532000007</v>
      </c>
      <c r="BD18" s="147">
        <f>BC18/BB18*100</f>
        <v>56.182970781835763</v>
      </c>
      <c r="BE18" s="147">
        <f>BC18/BA18*100</f>
        <v>22.021669021867226</v>
      </c>
      <c r="BF18" s="147">
        <f>BA18/AT18*100-100</f>
        <v>40.372932239359102</v>
      </c>
      <c r="BG18" s="150">
        <f>BC18-AX18</f>
        <v>1512024.925400001</v>
      </c>
      <c r="BH18" s="197">
        <f>SUM(BH7:BH17)</f>
        <v>27027135.189000003</v>
      </c>
      <c r="BI18" s="147">
        <f>SUM(BI7:BI17)</f>
        <v>26393759.158899996</v>
      </c>
      <c r="BJ18" s="147">
        <f>SUM(BJ7:BJ17)</f>
        <v>11057852.403219132</v>
      </c>
      <c r="BK18" s="147">
        <f t="shared" si="50"/>
        <v>97.656518067228276</v>
      </c>
      <c r="BL18" s="147">
        <f>SUM(BL7:BL17)</f>
        <v>7273050.0954999998</v>
      </c>
      <c r="BM18" s="147">
        <f t="shared" si="12"/>
        <v>65.772718158027587</v>
      </c>
      <c r="BN18" s="147">
        <f t="shared" si="13"/>
        <v>26.910177659007378</v>
      </c>
      <c r="BO18" s="147">
        <f>SUM(BO7:BO17)</f>
        <v>29064163.067100003</v>
      </c>
      <c r="BP18" s="147">
        <f>SUM(BP7:BP17)</f>
        <v>11633317.502602464</v>
      </c>
      <c r="BQ18" s="147">
        <f>SUM(BQ7:BQ17)</f>
        <v>8111604.0862000007</v>
      </c>
      <c r="BR18" s="147">
        <f>BQ18/BP18*100</f>
        <v>69.72735064082427</v>
      </c>
      <c r="BS18" s="147">
        <f>BQ18/BO18*100</f>
        <v>27.909298703949808</v>
      </c>
      <c r="BT18" s="147">
        <f t="shared" si="16"/>
        <v>7.5369729860568668</v>
      </c>
      <c r="BU18" s="175">
        <f t="shared" si="17"/>
        <v>838553.9907000009</v>
      </c>
      <c r="BV18" s="203">
        <f>SUM(BV7:BV17)</f>
        <v>13846204.742999999</v>
      </c>
      <c r="BW18" s="150">
        <f t="shared" ref="BW18:BX18" si="103">SUM(BW7:BW17)</f>
        <v>22356875.21140001</v>
      </c>
      <c r="BX18" s="150">
        <f t="shared" si="103"/>
        <v>7674139.4395259554</v>
      </c>
      <c r="BY18" s="150">
        <f>BW18/BV18*100</f>
        <v>161.4657274420459</v>
      </c>
      <c r="BZ18" s="150">
        <f>SUM(BZ7:BZ17)</f>
        <v>6351724.0137999998</v>
      </c>
      <c r="CA18" s="150">
        <f>BZ18/BX18*100</f>
        <v>82.767899434889031</v>
      </c>
      <c r="CB18" s="150">
        <f>BZ18/BV18*100</f>
        <v>45.873393696645557</v>
      </c>
      <c r="CC18" s="150">
        <f t="shared" ref="CC18:CE18" si="104">SUM(CC7:CC17)</f>
        <v>17488668.824999999</v>
      </c>
      <c r="CD18" s="150">
        <f t="shared" si="104"/>
        <v>11559218.450725958</v>
      </c>
      <c r="CE18" s="150">
        <f t="shared" si="104"/>
        <v>5407485.4808</v>
      </c>
      <c r="CF18" s="150">
        <f>CE18/CD18*100</f>
        <v>46.780718816334783</v>
      </c>
      <c r="CG18" s="150">
        <f>CE18/CC18*100</f>
        <v>30.919937560199067</v>
      </c>
      <c r="CH18" s="150">
        <f>CC18/BV18*100-100</f>
        <v>26.306588336717041</v>
      </c>
      <c r="CI18" s="150">
        <f>CE18-BZ18</f>
        <v>-944238.53299999982</v>
      </c>
      <c r="CJ18" s="208">
        <f t="shared" ref="CJ18" si="105">SUM(CJ7:CJ17)</f>
        <v>1188984.8</v>
      </c>
      <c r="CK18" s="150">
        <f t="shared" ref="CK18" si="106">SUM(CK7:CK17)</f>
        <v>1460772.209</v>
      </c>
      <c r="CL18" s="150">
        <f t="shared" ref="CL18:CN18" si="107">SUM(CL7:CL17)</f>
        <v>545699.13043478259</v>
      </c>
      <c r="CM18" s="150">
        <f>CK18/CJ18*100</f>
        <v>122.85877910297928</v>
      </c>
      <c r="CN18" s="150">
        <f t="shared" si="107"/>
        <v>464995.65</v>
      </c>
      <c r="CO18" s="150">
        <f>CN18/CL18*100</f>
        <v>85.2109933965842</v>
      </c>
      <c r="CP18" s="150">
        <f>CN18/CJ18*100</f>
        <v>39.108628638482173</v>
      </c>
      <c r="CQ18" s="150">
        <f t="shared" ref="CQ18" si="108">SUM(CQ7:CQ17)</f>
        <v>1222492.8</v>
      </c>
      <c r="CR18" s="150">
        <f t="shared" ref="CR18" si="109">SUM(CR7:CR17)</f>
        <v>552369.29710144922</v>
      </c>
      <c r="CS18" s="150">
        <f t="shared" ref="CS18" si="110">SUM(CS7:CS17)</f>
        <v>438848.95</v>
      </c>
      <c r="CT18" s="150">
        <f>CS18/CR18*100</f>
        <v>79.448469041066232</v>
      </c>
      <c r="CU18" s="150">
        <f>CS18/CQ18*100</f>
        <v>35.897876044750525</v>
      </c>
      <c r="CV18" s="150">
        <f>CQ18/CJ18*100-100</f>
        <v>2.8182025539771303</v>
      </c>
      <c r="CW18" s="175">
        <f>CS18-CN18</f>
        <v>-26146.700000000012</v>
      </c>
      <c r="CX18" s="203">
        <f t="shared" ref="CX18" si="111">SUM(CX7:CX17)</f>
        <v>5975899.8446000004</v>
      </c>
      <c r="CY18" s="150">
        <f t="shared" ref="CY18" si="112">SUM(CY7:CY17)</f>
        <v>5884641.285099999</v>
      </c>
      <c r="CZ18" s="150">
        <f t="shared" ref="CZ18:DB18" si="113">SUM(CZ7:CZ17)</f>
        <v>2755084.813004348</v>
      </c>
      <c r="DA18" s="150">
        <f>CY18/CX18*100</f>
        <v>98.472890077258143</v>
      </c>
      <c r="DB18" s="150">
        <f t="shared" si="113"/>
        <v>1532935.7429</v>
      </c>
      <c r="DC18" s="150">
        <f>DB18/CZ18*100</f>
        <v>55.640237849098142</v>
      </c>
      <c r="DD18" s="150">
        <f>DB18/CX18*100</f>
        <v>25.651965105894568</v>
      </c>
      <c r="DE18" s="150">
        <f>SUM(DE7:DE17)</f>
        <v>6181842.2690000003</v>
      </c>
      <c r="DF18" s="150">
        <f t="shared" ref="DF18:DG18" si="114">SUM(DF7:DF17)</f>
        <v>2796359.7524710144</v>
      </c>
      <c r="DG18" s="150">
        <f t="shared" si="114"/>
        <v>1622334.2161999999</v>
      </c>
      <c r="DH18" s="150">
        <f>DG18/DF18*100</f>
        <v>58.015933563856294</v>
      </c>
      <c r="DI18" s="150">
        <f>DG18/DE18*100</f>
        <v>26.243539475853289</v>
      </c>
      <c r="DJ18" s="150">
        <f>DE18/CX18*100-100</f>
        <v>3.4462161307153565</v>
      </c>
      <c r="DK18" s="150">
        <f>DG18-DB18</f>
        <v>89398.473299999954</v>
      </c>
      <c r="DL18" s="208">
        <f t="shared" ref="DL18" si="115">SUM(DL7:DL17)</f>
        <v>25852808.148000002</v>
      </c>
      <c r="DM18" s="150">
        <f t="shared" ref="DM18" si="116">SUM(DM7:DM17)</f>
        <v>25693112.593400002</v>
      </c>
      <c r="DN18" s="150">
        <f t="shared" ref="DN18:DP18" si="117">SUM(DN7:DN17)</f>
        <v>14830459.610641636</v>
      </c>
      <c r="DO18" s="150">
        <f>DM18/DL18*100</f>
        <v>99.382289329322418</v>
      </c>
      <c r="DP18" s="150">
        <f t="shared" si="117"/>
        <v>7235478.9615000002</v>
      </c>
      <c r="DQ18" s="150">
        <f>DP18/DN18*100</f>
        <v>48.787961745353883</v>
      </c>
      <c r="DR18" s="150">
        <f>DP18/DL18*100</f>
        <v>27.987207115292595</v>
      </c>
      <c r="DS18" s="150">
        <f t="shared" ref="DS18" si="118">SUM(DS7:DS17)</f>
        <v>23120957.587999996</v>
      </c>
      <c r="DT18" s="150">
        <f t="shared" ref="DT18" si="119">SUM(DT7:DT17)</f>
        <v>12754308.476641634</v>
      </c>
      <c r="DU18" s="150">
        <f t="shared" ref="DU18" si="120">SUM(DU7:DU17)</f>
        <v>6561712.2148000002</v>
      </c>
      <c r="DV18" s="150">
        <f>DU18/DT18*100</f>
        <v>51.447024562854068</v>
      </c>
      <c r="DW18" s="150">
        <f>DU18/DS18*100</f>
        <v>28.379932750733445</v>
      </c>
      <c r="DX18" s="150">
        <f t="shared" ref="DX18" si="121">SUM(DX7:DX17)</f>
        <v>7362626.9099999992</v>
      </c>
      <c r="DY18" s="150">
        <f t="shared" ref="DY18" si="122">SUM(DY7:DY17)</f>
        <v>3095868.3212384721</v>
      </c>
      <c r="DZ18" s="150">
        <f t="shared" ref="DZ18" si="123">SUM(DZ7:DZ17)</f>
        <v>1863817.3901</v>
      </c>
      <c r="EA18" s="150">
        <f>DZ18/DY18*100</f>
        <v>60.203380657818094</v>
      </c>
      <c r="EB18" s="150">
        <f>DZ18/DX18*100</f>
        <v>25.314570640114102</v>
      </c>
      <c r="EC18" s="150">
        <f>DS18/DL18*100-100</f>
        <v>-10.566939360555864</v>
      </c>
      <c r="ED18" s="175">
        <f>DU18-DP18</f>
        <v>-673766.74670000002</v>
      </c>
    </row>
    <row r="19" spans="1:134" s="140" customFormat="1" ht="8.25" customHeight="1" x14ac:dyDescent="0.25">
      <c r="A19" s="176"/>
      <c r="C19" s="177"/>
      <c r="D19" s="177"/>
      <c r="E19" s="177"/>
      <c r="F19" s="177"/>
      <c r="G19" s="223"/>
      <c r="H19" s="223"/>
      <c r="I19" s="223"/>
      <c r="J19" s="178"/>
      <c r="K19" s="178"/>
      <c r="L19" s="178"/>
      <c r="M19" s="178"/>
      <c r="N19" s="178"/>
      <c r="O19" s="178"/>
      <c r="P19" s="179"/>
      <c r="Q19" s="194"/>
      <c r="R19" s="178"/>
      <c r="S19" s="179"/>
      <c r="T19" s="180"/>
      <c r="U19" s="180"/>
      <c r="V19" s="180"/>
      <c r="W19" s="180"/>
      <c r="X19" s="179"/>
      <c r="Y19" s="179"/>
      <c r="Z19" s="178"/>
      <c r="AA19" s="178"/>
      <c r="AB19" s="178"/>
      <c r="AC19" s="178"/>
      <c r="AD19" s="178"/>
      <c r="AE19" s="178"/>
      <c r="AF19" s="198"/>
      <c r="AG19" s="180"/>
      <c r="AH19" s="180"/>
      <c r="AI19" s="180"/>
      <c r="AJ19" s="181"/>
      <c r="AK19" s="181"/>
      <c r="AL19" s="181"/>
      <c r="AM19" s="181"/>
      <c r="AN19" s="181"/>
      <c r="AO19" s="181"/>
      <c r="AP19" s="178"/>
      <c r="AQ19" s="161"/>
      <c r="AR19" s="180"/>
      <c r="AS19" s="199"/>
      <c r="AT19" s="180"/>
      <c r="AU19" s="181"/>
      <c r="AV19" s="180"/>
      <c r="AW19" s="180"/>
      <c r="AX19" s="181"/>
      <c r="AY19" s="180"/>
      <c r="AZ19" s="151"/>
      <c r="BA19" s="148"/>
      <c r="BB19" s="148"/>
      <c r="BC19" s="179"/>
      <c r="BD19" s="179"/>
      <c r="BE19" s="179"/>
      <c r="BF19" s="179"/>
      <c r="BG19" s="179"/>
      <c r="BH19" s="206"/>
      <c r="BI19" s="178"/>
      <c r="BJ19" s="178"/>
      <c r="BK19" s="178"/>
      <c r="BL19" s="181"/>
      <c r="BM19" s="207"/>
      <c r="BN19" s="207"/>
      <c r="BO19" s="181"/>
      <c r="BP19" s="181"/>
      <c r="BQ19" s="181"/>
      <c r="BR19" s="179"/>
      <c r="BS19" s="179"/>
      <c r="BT19" s="179"/>
      <c r="BU19" s="194"/>
      <c r="BV19" s="179"/>
      <c r="BW19" s="179"/>
      <c r="BX19" s="179"/>
      <c r="BY19" s="179"/>
      <c r="BZ19" s="182"/>
      <c r="CA19" s="182"/>
      <c r="CC19" s="182"/>
      <c r="CD19" s="182"/>
      <c r="CE19" s="182"/>
      <c r="CJ19" s="209"/>
      <c r="CK19" s="182"/>
      <c r="CL19" s="182"/>
      <c r="CN19" s="182"/>
      <c r="CQ19" s="182"/>
      <c r="CR19" s="182"/>
      <c r="CS19" s="182"/>
      <c r="CW19" s="183"/>
      <c r="CX19" s="182"/>
      <c r="CY19" s="182"/>
      <c r="CZ19" s="182"/>
      <c r="DB19" s="182"/>
      <c r="DE19" s="182"/>
      <c r="DF19" s="182"/>
      <c r="DG19" s="182"/>
      <c r="DL19" s="209"/>
      <c r="DM19" s="182"/>
      <c r="DN19" s="182"/>
      <c r="DP19" s="182"/>
      <c r="DS19" s="182"/>
      <c r="DT19" s="182"/>
      <c r="DU19" s="182"/>
      <c r="DX19" s="182"/>
      <c r="DY19" s="182"/>
      <c r="DZ19" s="182"/>
      <c r="ED19" s="183"/>
    </row>
    <row r="20" spans="1:134" s="140" customFormat="1" ht="56.25" customHeight="1" thickBot="1" x14ac:dyDescent="0.3">
      <c r="A20" s="184"/>
      <c r="B20" s="185" t="s">
        <v>128</v>
      </c>
      <c r="C20" s="186">
        <f>C18-C7</f>
        <v>171172022.39584044</v>
      </c>
      <c r="D20" s="186">
        <f>D18-D7</f>
        <v>155989799.81304044</v>
      </c>
      <c r="E20" s="186">
        <f>E18-E7</f>
        <v>64215151.289150581</v>
      </c>
      <c r="F20" s="186">
        <f>D20/C20*100</f>
        <v>91.130429862135614</v>
      </c>
      <c r="G20" s="186">
        <f>G18-G7</f>
        <v>41939342.848499998</v>
      </c>
      <c r="H20" s="186">
        <f>G20/E20*100</f>
        <v>65.310665795450404</v>
      </c>
      <c r="I20" s="186">
        <f>G20/C20*100</f>
        <v>24.501283715345728</v>
      </c>
      <c r="J20" s="186">
        <f>J18-J7</f>
        <v>166741990.06214446</v>
      </c>
      <c r="K20" s="186">
        <f t="shared" ref="K20:L20" si="124">K18-K7</f>
        <v>68190194.968478709</v>
      </c>
      <c r="L20" s="186">
        <f t="shared" si="124"/>
        <v>44010399.891133331</v>
      </c>
      <c r="M20" s="186">
        <f>L20/K20*100</f>
        <v>64.540657071705652</v>
      </c>
      <c r="N20" s="186">
        <f>L20/J20*100</f>
        <v>26.394311279798643</v>
      </c>
      <c r="O20" s="186">
        <f>J20/C20*100-100</f>
        <v>-2.588058650993446</v>
      </c>
      <c r="P20" s="186">
        <f>P18-P7</f>
        <v>2071057.0426333323</v>
      </c>
      <c r="Q20" s="188">
        <f>Q18-Q7</f>
        <v>88655564.357586175</v>
      </c>
      <c r="R20" s="192">
        <f>R18-R7</f>
        <v>41229569.091600001</v>
      </c>
      <c r="S20" s="186">
        <f t="shared" ref="S20" si="125">S18-S7</f>
        <v>43376889.627499998</v>
      </c>
      <c r="T20" s="186">
        <f>T18-T7</f>
        <v>16293044.815963686</v>
      </c>
      <c r="U20" s="186">
        <f>S20/R20*100</f>
        <v>105.2082051382329</v>
      </c>
      <c r="V20" s="186">
        <f>V18-V7</f>
        <v>11188528.498499997</v>
      </c>
      <c r="W20" s="186">
        <f>V20/T20*100</f>
        <v>68.670580759328928</v>
      </c>
      <c r="X20" s="186">
        <f>V20/R20*100</f>
        <v>27.137146336995109</v>
      </c>
      <c r="Y20" s="186">
        <f>Y18-Y7</f>
        <v>43792106.669100016</v>
      </c>
      <c r="Z20" s="186">
        <f t="shared" ref="Z20:AA20" si="126">Z18-Z7</f>
        <v>17928467.641705364</v>
      </c>
      <c r="AA20" s="186">
        <f t="shared" si="126"/>
        <v>12360189.513799999</v>
      </c>
      <c r="AB20" s="186">
        <f>AA20/Z20*100</f>
        <v>68.941695190098756</v>
      </c>
      <c r="AC20" s="186">
        <f>AA20/Y20*100</f>
        <v>28.224697220427224</v>
      </c>
      <c r="AD20" s="186">
        <f>Y20/R20*100-100</f>
        <v>6.2152907099436732</v>
      </c>
      <c r="AE20" s="187">
        <f>AE18-AE7</f>
        <v>1171661.0153000001</v>
      </c>
      <c r="AF20" s="200">
        <f>AF18-AF7</f>
        <v>28598726.985600002</v>
      </c>
      <c r="AG20" s="186">
        <f t="shared" ref="AG20" si="127">AG18-AG7</f>
        <v>29620635.788600005</v>
      </c>
      <c r="AH20" s="186">
        <f>AH18-AH7</f>
        <v>12457040.431868836</v>
      </c>
      <c r="AI20" s="186">
        <f>AG20/AF20*100</f>
        <v>103.57326675244865</v>
      </c>
      <c r="AJ20" s="186">
        <f>AJ18-AJ7</f>
        <v>8422184.8300000001</v>
      </c>
      <c r="AK20" s="186">
        <f>AJ20/AH20*100</f>
        <v>67.609837794646083</v>
      </c>
      <c r="AL20" s="186">
        <f>AJ20/AF20*100</f>
        <v>29.449509533206598</v>
      </c>
      <c r="AM20" s="186">
        <f>AM18-AM7</f>
        <v>32509813.113099992</v>
      </c>
      <c r="AN20" s="186">
        <f>AN18-AN7</f>
        <v>13483089.092277169</v>
      </c>
      <c r="AO20" s="186">
        <f>BC20+BQ20+CE20+CS20+DG20</f>
        <v>8830717.1864</v>
      </c>
      <c r="AP20" s="186">
        <f>AO20/AN20*100</f>
        <v>65.494762557476903</v>
      </c>
      <c r="AQ20" s="186">
        <f t="shared" ref="AQ20" si="128">AO20/AM20*100</f>
        <v>27.163235776466578</v>
      </c>
      <c r="AR20" s="186">
        <f>AM20/AF20*100-100</f>
        <v>13.675735040476795</v>
      </c>
      <c r="AS20" s="188">
        <f>AS18-AS7</f>
        <v>408532.35640000063</v>
      </c>
      <c r="AT20" s="192">
        <f>AT18-AT7</f>
        <v>8202469.6090000011</v>
      </c>
      <c r="AU20" s="186">
        <f t="shared" ref="AU20:AV20" si="129">AU18-AU7</f>
        <v>8442098.4831999987</v>
      </c>
      <c r="AV20" s="186">
        <f t="shared" si="129"/>
        <v>3813787.045684617</v>
      </c>
      <c r="AW20" s="186">
        <f>AU20/AT20*100</f>
        <v>102.92142349344482</v>
      </c>
      <c r="AX20" s="186">
        <f>AX18-AX7</f>
        <v>2439825.8277999992</v>
      </c>
      <c r="AY20" s="186">
        <f>AX20/AV20*100</f>
        <v>63.973834893605698</v>
      </c>
      <c r="AZ20" s="186">
        <f>AX20/AT20*100</f>
        <v>29.745015149132005</v>
      </c>
      <c r="BA20" s="186">
        <f>BA18-BA7</f>
        <v>10384451.452</v>
      </c>
      <c r="BB20" s="186">
        <f>BB18-BB7</f>
        <v>3872031.7893762859</v>
      </c>
      <c r="BC20" s="186">
        <f t="shared" ref="BC20" si="130">BC18-BC7</f>
        <v>2059262.3531999998</v>
      </c>
      <c r="BD20" s="186">
        <f>BC20/BB20*100</f>
        <v>53.182991907504707</v>
      </c>
      <c r="BE20" s="186">
        <f>BC20/BA20*100</f>
        <v>19.830246813888227</v>
      </c>
      <c r="BF20" s="186">
        <f>BA20/AT20*100-100</f>
        <v>26.601523041375998</v>
      </c>
      <c r="BG20" s="187">
        <f>BC20-AX20</f>
        <v>-380563.47459999938</v>
      </c>
      <c r="BH20" s="200">
        <f>BH18-BH7</f>
        <v>13731428.789000003</v>
      </c>
      <c r="BI20" s="186">
        <f>BI18-BI7</f>
        <v>13629153.558899997</v>
      </c>
      <c r="BJ20" s="186">
        <f>BJ18-BJ7</f>
        <v>5779472.4032191318</v>
      </c>
      <c r="BK20" s="186">
        <f>+BI20/BH20*100</f>
        <v>99.255174157973016</v>
      </c>
      <c r="BL20" s="186">
        <f>BL18-BL7</f>
        <v>3833560.4955000002</v>
      </c>
      <c r="BM20" s="186">
        <f>BL20/BJ20*100</f>
        <v>66.330630688101039</v>
      </c>
      <c r="BN20" s="186">
        <f>BL20/BH20*100</f>
        <v>27.918147152836674</v>
      </c>
      <c r="BO20" s="186">
        <f>BO18-BO7</f>
        <v>15083435.267100003</v>
      </c>
      <c r="BP20" s="186">
        <f>BP18-BP7</f>
        <v>6320641.2026024647</v>
      </c>
      <c r="BQ20" s="186">
        <f>BQ18-BQ7</f>
        <v>4185026.6862000008</v>
      </c>
      <c r="BR20" s="186">
        <f>BQ20/BP20*100</f>
        <v>66.212059062565615</v>
      </c>
      <c r="BS20" s="186">
        <f>BQ20/BO20*100</f>
        <v>27.745845771144612</v>
      </c>
      <c r="BT20" s="186">
        <f>BO20/BH20*100-100</f>
        <v>9.8460728222475211</v>
      </c>
      <c r="BU20" s="188">
        <f>BQ20-BL20</f>
        <v>351466.19070000062</v>
      </c>
      <c r="BV20" s="204">
        <f>BV18-BV7</f>
        <v>2276585.6429999992</v>
      </c>
      <c r="BW20" s="187">
        <f t="shared" ref="BW20:BX20" si="131">BW18-BW7</f>
        <v>2841435.0114000067</v>
      </c>
      <c r="BX20" s="187">
        <f t="shared" si="131"/>
        <v>904919.83952595573</v>
      </c>
      <c r="BY20" s="187">
        <f>BW20/BV20*100</f>
        <v>124.81125057327824</v>
      </c>
      <c r="BZ20" s="187">
        <f>BZ18-BZ7</f>
        <v>917792.6138000004</v>
      </c>
      <c r="CA20" s="187">
        <f>BZ20/BX20*100</f>
        <v>101.42253199805941</v>
      </c>
      <c r="CB20" s="187">
        <f>BZ20/BV20*100</f>
        <v>40.314433881370157</v>
      </c>
      <c r="CC20" s="187">
        <f t="shared" ref="CC20:CE20" si="132">CC18-CC7</f>
        <v>2498580.125</v>
      </c>
      <c r="CD20" s="187">
        <f t="shared" si="132"/>
        <v>1293827.150725957</v>
      </c>
      <c r="CE20" s="187">
        <f t="shared" si="132"/>
        <v>1345415.5807999996</v>
      </c>
      <c r="CF20" s="187">
        <f>CE20/CD20*100</f>
        <v>103.98727372857314</v>
      </c>
      <c r="CG20" s="187">
        <f>CE20/CC20*100</f>
        <v>53.847205752507122</v>
      </c>
      <c r="CH20" s="187">
        <f>CC20/BV20*100-100</f>
        <v>9.7512027576289455</v>
      </c>
      <c r="CI20" s="187">
        <f>CE20-BZ20</f>
        <v>427622.96699999925</v>
      </c>
      <c r="CJ20" s="210">
        <f t="shared" ref="CJ20:CL20" si="133">CJ18-CJ7</f>
        <v>604776.20000000007</v>
      </c>
      <c r="CK20" s="187">
        <f t="shared" si="133"/>
        <v>699768.25</v>
      </c>
      <c r="CL20" s="187">
        <f t="shared" si="133"/>
        <v>263699.13043478259</v>
      </c>
      <c r="CM20" s="187">
        <f>CK20/CJ20*100</f>
        <v>115.70697557212071</v>
      </c>
      <c r="CN20" s="187">
        <f t="shared" ref="CN20" si="134">CN18-CN7</f>
        <v>230405.65000000002</v>
      </c>
      <c r="CO20" s="187">
        <f>CN20/CL20*100</f>
        <v>87.374444360173328</v>
      </c>
      <c r="CP20" s="187">
        <f>CN20/CJ20*100</f>
        <v>38.097671502284648</v>
      </c>
      <c r="CQ20" s="187">
        <f t="shared" ref="CQ20" si="135">CQ18-CQ7</f>
        <v>632492.80000000005</v>
      </c>
      <c r="CR20" s="187">
        <f>CR18-CR7</f>
        <v>267669.29710144922</v>
      </c>
      <c r="CS20" s="187">
        <f>CS18-CS7</f>
        <v>202372.95</v>
      </c>
      <c r="CT20" s="187">
        <f>CS20/CR20*100</f>
        <v>75.605589505956189</v>
      </c>
      <c r="CU20" s="187">
        <f>CS20/CQ20*100</f>
        <v>31.996087544395763</v>
      </c>
      <c r="CV20" s="187">
        <f>CQ20/CJ20*100-100</f>
        <v>4.5829515116500943</v>
      </c>
      <c r="CW20" s="188">
        <f>CS20-CN20</f>
        <v>-28032.700000000012</v>
      </c>
      <c r="CX20" s="204">
        <f t="shared" ref="CX20:CZ20" si="136">CX18-CX7</f>
        <v>3783466.7446000003</v>
      </c>
      <c r="CY20" s="187">
        <f t="shared" si="136"/>
        <v>4008180.4850999992</v>
      </c>
      <c r="CZ20" s="187">
        <f t="shared" si="136"/>
        <v>1695162.0130043479</v>
      </c>
      <c r="DA20" s="187">
        <f>CY20/CX20*100</f>
        <v>105.93936079445456</v>
      </c>
      <c r="DB20" s="187">
        <f>DB18-DB7</f>
        <v>1000600.2429</v>
      </c>
      <c r="DC20" s="187">
        <f>DB20/CZ20*100</f>
        <v>59.026820753647549</v>
      </c>
      <c r="DD20" s="187">
        <f>DB20/CX20*100</f>
        <v>26.446650927436298</v>
      </c>
      <c r="DE20" s="187">
        <f>DE18-DE7</f>
        <v>3910853.4690000005</v>
      </c>
      <c r="DF20" s="187">
        <f>DF18-DF7</f>
        <v>1728919.6524710143</v>
      </c>
      <c r="DG20" s="187">
        <f>DG18-DG7</f>
        <v>1038639.6161999999</v>
      </c>
      <c r="DH20" s="187">
        <f>DG20/DF20*100</f>
        <v>60.074487250784081</v>
      </c>
      <c r="DI20" s="187">
        <f>DG20/DE20*100</f>
        <v>26.55787603480778</v>
      </c>
      <c r="DJ20" s="187">
        <f>DE20/CX20*100-100</f>
        <v>3.366931256414901</v>
      </c>
      <c r="DK20" s="187">
        <f>DG20-DB20</f>
        <v>38039.373299999977</v>
      </c>
      <c r="DL20" s="210">
        <f t="shared" ref="DL20:DN20" si="137">DL18-DL7</f>
        <v>7662625.6480000019</v>
      </c>
      <c r="DM20" s="187">
        <f t="shared" si="137"/>
        <v>7772761.5934000015</v>
      </c>
      <c r="DN20" s="187">
        <f t="shared" si="137"/>
        <v>3218355.610641636</v>
      </c>
      <c r="DO20" s="187">
        <f>DM20/DL20*100</f>
        <v>101.43731340221149</v>
      </c>
      <c r="DP20" s="187">
        <f t="shared" ref="DP20" si="138">DP18-DP7</f>
        <v>2284972.7615</v>
      </c>
      <c r="DQ20" s="187">
        <f>DP20/DN20*100</f>
        <v>70.998144330124234</v>
      </c>
      <c r="DR20" s="187">
        <f>DP20/DL20*100</f>
        <v>29.819710194199473</v>
      </c>
      <c r="DS20" s="187">
        <f t="shared" ref="DS20:DU20" si="139">DS18-DS7</f>
        <v>8148398.9879999962</v>
      </c>
      <c r="DT20" s="187">
        <f t="shared" si="139"/>
        <v>3405278.1766416356</v>
      </c>
      <c r="DU20" s="187">
        <f t="shared" si="139"/>
        <v>2422756.1148000001</v>
      </c>
      <c r="DV20" s="187">
        <f>DU20/DT20*100</f>
        <v>71.147083707251738</v>
      </c>
      <c r="DW20" s="187">
        <f>DU20/DS20*100</f>
        <v>29.732909720890575</v>
      </c>
      <c r="DX20" s="187">
        <f t="shared" ref="DX20:DY20" si="140">DX18-DX7</f>
        <v>3400421.8099999996</v>
      </c>
      <c r="DY20" s="187">
        <f t="shared" si="140"/>
        <v>1431742.2212384718</v>
      </c>
      <c r="DZ20" s="187">
        <f>DZ18-DZ7</f>
        <v>961859.49010000005</v>
      </c>
      <c r="EA20" s="187">
        <f>DZ20/DY20*100</f>
        <v>67.181052275456523</v>
      </c>
      <c r="EB20" s="187">
        <f>DZ20/DX20*100</f>
        <v>28.286475732844458</v>
      </c>
      <c r="EC20" s="187">
        <f>DS20/DL20*100-100</f>
        <v>6.3395154913614249</v>
      </c>
      <c r="ED20" s="188">
        <f>DU20-DP20</f>
        <v>137783.35330000008</v>
      </c>
    </row>
    <row r="24" spans="1:134" x14ac:dyDescent="0.3"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472"/>
      <c r="N24" s="472"/>
      <c r="O24" s="472"/>
      <c r="P24" s="472"/>
      <c r="Q24" s="472"/>
      <c r="R24" s="472"/>
      <c r="S24" s="472"/>
      <c r="T24" s="472"/>
      <c r="U24" s="472"/>
      <c r="V24" s="472"/>
      <c r="W24" s="472"/>
      <c r="X24" s="472"/>
      <c r="Y24" s="472"/>
      <c r="Z24" s="472"/>
      <c r="AA24" s="472"/>
      <c r="AB24" s="472"/>
      <c r="AC24" s="472"/>
      <c r="AD24" s="472"/>
      <c r="AE24" s="472"/>
      <c r="AF24" s="472"/>
      <c r="AG24" s="472"/>
      <c r="AH24" s="472"/>
      <c r="AI24" s="472"/>
      <c r="AJ24" s="472"/>
      <c r="AK24" s="472"/>
      <c r="AL24" s="472"/>
      <c r="AM24" s="472"/>
      <c r="AN24" s="472"/>
      <c r="AO24" s="472"/>
      <c r="AP24" s="472"/>
      <c r="AQ24" s="472"/>
      <c r="AR24" s="472"/>
      <c r="AS24" s="472"/>
      <c r="AT24" s="472"/>
      <c r="AU24" s="472"/>
      <c r="AV24" s="472"/>
      <c r="AW24" s="472"/>
      <c r="AX24" s="472"/>
      <c r="AY24" s="472"/>
      <c r="AZ24" s="472"/>
      <c r="BA24" s="472"/>
      <c r="BB24" s="472"/>
      <c r="BC24" s="472"/>
      <c r="BD24" s="472"/>
      <c r="BE24" s="472"/>
      <c r="BF24" s="472"/>
      <c r="BG24" s="472"/>
      <c r="BH24" s="472"/>
      <c r="BI24" s="472"/>
      <c r="BJ24" s="472"/>
      <c r="BK24" s="472"/>
      <c r="BL24" s="472"/>
      <c r="BM24" s="472"/>
      <c r="BN24" s="472"/>
      <c r="BO24" s="472"/>
      <c r="BP24" s="472"/>
      <c r="BQ24" s="472"/>
      <c r="BR24" s="472"/>
      <c r="BS24" s="472"/>
      <c r="BT24" s="472"/>
      <c r="BU24" s="472"/>
      <c r="BV24" s="472"/>
      <c r="BW24" s="472"/>
      <c r="BX24" s="472"/>
      <c r="BY24" s="472"/>
      <c r="BZ24" s="472"/>
      <c r="CA24" s="472"/>
      <c r="CB24" s="472"/>
      <c r="CC24" s="472"/>
      <c r="CD24" s="472"/>
      <c r="CE24" s="472"/>
      <c r="CF24" s="472"/>
      <c r="CG24" s="472"/>
      <c r="CH24" s="472"/>
      <c r="CI24" s="472"/>
      <c r="CJ24" s="472"/>
      <c r="CK24" s="472"/>
      <c r="CL24" s="472"/>
      <c r="CM24" s="472"/>
      <c r="CN24" s="472"/>
      <c r="CO24" s="472"/>
      <c r="CP24" s="472"/>
      <c r="CQ24" s="472"/>
      <c r="CR24" s="472"/>
      <c r="CS24" s="472"/>
      <c r="CT24" s="472"/>
      <c r="CU24" s="472"/>
      <c r="CV24" s="472"/>
      <c r="CW24" s="472"/>
      <c r="CX24" s="472"/>
      <c r="CY24" s="472"/>
      <c r="CZ24" s="472"/>
      <c r="DA24" s="472"/>
      <c r="DB24" s="472"/>
      <c r="DC24" s="472"/>
      <c r="DD24" s="472"/>
      <c r="DE24" s="472"/>
      <c r="DF24" s="472"/>
      <c r="DG24" s="472"/>
      <c r="DH24" s="472"/>
      <c r="DI24" s="472"/>
      <c r="DJ24" s="472"/>
      <c r="DK24" s="472"/>
      <c r="DL24" s="472"/>
      <c r="DM24" s="472"/>
      <c r="DN24" s="472"/>
      <c r="DO24" s="472"/>
      <c r="DP24" s="472"/>
      <c r="DQ24" s="472"/>
      <c r="DR24" s="472"/>
      <c r="DS24" s="472"/>
      <c r="DT24" s="472"/>
      <c r="DU24" s="472"/>
      <c r="DV24" s="472"/>
      <c r="DW24" s="472"/>
      <c r="DX24" s="472"/>
      <c r="DY24" s="472"/>
      <c r="DZ24" s="472"/>
      <c r="EA24" s="472"/>
      <c r="EB24" s="472"/>
      <c r="EC24" s="472"/>
      <c r="ED24" s="472"/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394" t="s">
        <v>5</v>
      </c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395" t="s">
        <v>102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96" t="s">
        <v>4</v>
      </c>
      <c r="P3" s="396"/>
      <c r="Q3" s="396"/>
      <c r="R3" s="396"/>
      <c r="S3" s="11"/>
      <c r="T3" s="11"/>
      <c r="U3" s="11"/>
      <c r="V3" s="11"/>
      <c r="W3" s="11"/>
      <c r="X3" s="11"/>
      <c r="Y3" s="396"/>
      <c r="Z3" s="396"/>
      <c r="AA3" s="396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38" t="s">
        <v>1</v>
      </c>
      <c r="C4" s="402" t="s">
        <v>6</v>
      </c>
      <c r="D4" s="328" t="s">
        <v>7</v>
      </c>
      <c r="E4" s="328" t="s">
        <v>8</v>
      </c>
      <c r="F4" s="350" t="s">
        <v>9</v>
      </c>
      <c r="G4" s="350"/>
      <c r="H4" s="351"/>
      <c r="I4" s="356" t="s">
        <v>10</v>
      </c>
      <c r="J4" s="356"/>
      <c r="K4" s="357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79"/>
      <c r="AT4" s="379"/>
      <c r="AU4" s="379"/>
      <c r="AV4" s="379"/>
      <c r="AW4" s="379"/>
      <c r="AX4" s="379"/>
      <c r="AY4" s="379"/>
      <c r="AZ4" s="379"/>
      <c r="BA4" s="379"/>
      <c r="BB4" s="379"/>
      <c r="BC4" s="379"/>
      <c r="BD4" s="379"/>
      <c r="BE4" s="379"/>
      <c r="BF4" s="12"/>
      <c r="BG4" s="344" t="s">
        <v>11</v>
      </c>
      <c r="BH4" s="345"/>
      <c r="BI4" s="379"/>
      <c r="BJ4" s="379"/>
      <c r="BK4" s="379"/>
      <c r="BL4" s="379"/>
      <c r="BM4" s="379"/>
      <c r="BN4" s="379"/>
      <c r="BO4" s="379"/>
      <c r="BP4" s="379"/>
      <c r="BQ4" s="379"/>
      <c r="BR4" s="379"/>
      <c r="BS4" s="379"/>
      <c r="BT4" s="12"/>
      <c r="BU4" s="12"/>
      <c r="BV4" s="12"/>
      <c r="BW4" s="373" t="s">
        <v>12</v>
      </c>
      <c r="BX4" s="374"/>
    </row>
    <row r="5" spans="2:80" ht="18" customHeight="1" x14ac:dyDescent="0.2">
      <c r="B5" s="338"/>
      <c r="C5" s="402"/>
      <c r="D5" s="329"/>
      <c r="E5" s="329"/>
      <c r="F5" s="352"/>
      <c r="G5" s="352"/>
      <c r="H5" s="353"/>
      <c r="I5" s="358"/>
      <c r="J5" s="358"/>
      <c r="K5" s="359"/>
      <c r="L5" s="309" t="s">
        <v>13</v>
      </c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1"/>
      <c r="AN5" s="343"/>
      <c r="AO5" s="343"/>
      <c r="AP5" s="343"/>
      <c r="AQ5" s="343"/>
      <c r="AR5" s="343"/>
      <c r="AS5" s="343"/>
      <c r="AT5" s="343"/>
      <c r="AU5" s="343"/>
      <c r="AV5" s="277"/>
      <c r="AW5" s="278"/>
      <c r="AX5" s="278"/>
      <c r="AY5" s="278"/>
      <c r="AZ5" s="278"/>
      <c r="BA5" s="278"/>
      <c r="BB5" s="278"/>
      <c r="BC5" s="278"/>
      <c r="BD5" s="278"/>
      <c r="BE5" s="279"/>
      <c r="BF5" s="342" t="s">
        <v>15</v>
      </c>
      <c r="BG5" s="346"/>
      <c r="BH5" s="347"/>
      <c r="BI5" s="277" t="s">
        <v>14</v>
      </c>
      <c r="BJ5" s="278"/>
      <c r="BK5" s="278"/>
      <c r="BL5" s="279"/>
      <c r="BM5" s="291"/>
      <c r="BN5" s="292"/>
      <c r="BO5" s="40"/>
      <c r="BP5" s="291"/>
      <c r="BQ5" s="291"/>
      <c r="BR5" s="291"/>
      <c r="BS5" s="291"/>
      <c r="BT5" s="291"/>
      <c r="BU5" s="291"/>
      <c r="BV5" s="342" t="s">
        <v>16</v>
      </c>
      <c r="BW5" s="375"/>
      <c r="BX5" s="376"/>
    </row>
    <row r="6" spans="2:80" ht="37.5" customHeight="1" x14ac:dyDescent="0.2">
      <c r="B6" s="338"/>
      <c r="C6" s="402"/>
      <c r="D6" s="329"/>
      <c r="E6" s="329"/>
      <c r="F6" s="352"/>
      <c r="G6" s="352"/>
      <c r="H6" s="353"/>
      <c r="I6" s="358"/>
      <c r="J6" s="358"/>
      <c r="K6" s="359"/>
      <c r="L6" s="362" t="s">
        <v>17</v>
      </c>
      <c r="M6" s="363"/>
      <c r="N6" s="363"/>
      <c r="O6" s="363"/>
      <c r="P6" s="363"/>
      <c r="Q6" s="363"/>
      <c r="R6" s="364"/>
      <c r="S6" s="330" t="s">
        <v>73</v>
      </c>
      <c r="T6" s="330" t="s">
        <v>66</v>
      </c>
      <c r="U6" s="328" t="s">
        <v>67</v>
      </c>
      <c r="V6" s="324" t="s">
        <v>72</v>
      </c>
      <c r="W6" s="324" t="s">
        <v>18</v>
      </c>
      <c r="X6" s="324" t="s">
        <v>42</v>
      </c>
      <c r="Y6" s="312" t="s">
        <v>19</v>
      </c>
      <c r="Z6" s="312"/>
      <c r="AA6" s="313"/>
      <c r="AB6" s="330" t="s">
        <v>68</v>
      </c>
      <c r="AC6" s="330" t="s">
        <v>66</v>
      </c>
      <c r="AD6" s="328" t="s">
        <v>67</v>
      </c>
      <c r="AE6" s="324" t="s">
        <v>61</v>
      </c>
      <c r="AF6" s="324" t="s">
        <v>18</v>
      </c>
      <c r="AG6" s="324" t="s">
        <v>43</v>
      </c>
      <c r="AH6" s="318" t="s">
        <v>20</v>
      </c>
      <c r="AI6" s="319"/>
      <c r="AJ6" s="312" t="s">
        <v>69</v>
      </c>
      <c r="AK6" s="313"/>
      <c r="AL6" s="312" t="s">
        <v>21</v>
      </c>
      <c r="AM6" s="313"/>
      <c r="AN6" s="303" t="s">
        <v>36</v>
      </c>
      <c r="AO6" s="304"/>
      <c r="AP6" s="290" t="s">
        <v>22</v>
      </c>
      <c r="AQ6" s="291"/>
      <c r="AR6" s="291"/>
      <c r="AS6" s="291"/>
      <c r="AT6" s="291"/>
      <c r="AU6" s="292"/>
      <c r="AV6" s="297" t="s">
        <v>23</v>
      </c>
      <c r="AW6" s="298"/>
      <c r="AX6" s="280" t="s">
        <v>24</v>
      </c>
      <c r="AY6" s="281"/>
      <c r="AZ6" s="290" t="s">
        <v>25</v>
      </c>
      <c r="BA6" s="291"/>
      <c r="BB6" s="291"/>
      <c r="BC6" s="292"/>
      <c r="BD6" s="280" t="s">
        <v>26</v>
      </c>
      <c r="BE6" s="281"/>
      <c r="BF6" s="342"/>
      <c r="BG6" s="346"/>
      <c r="BH6" s="347"/>
      <c r="BI6" s="380" t="s">
        <v>62</v>
      </c>
      <c r="BJ6" s="381"/>
      <c r="BK6" s="386" t="s">
        <v>63</v>
      </c>
      <c r="BL6" s="387"/>
      <c r="BM6" s="392" t="s">
        <v>59</v>
      </c>
      <c r="BN6" s="387"/>
      <c r="BO6" s="371" t="s">
        <v>65</v>
      </c>
      <c r="BP6" s="332" t="s">
        <v>70</v>
      </c>
      <c r="BQ6" s="333"/>
      <c r="BR6" s="365" t="s">
        <v>27</v>
      </c>
      <c r="BS6" s="366"/>
      <c r="BT6" s="280" t="s">
        <v>26</v>
      </c>
      <c r="BU6" s="281"/>
      <c r="BV6" s="342"/>
      <c r="BW6" s="375"/>
      <c r="BX6" s="376"/>
    </row>
    <row r="7" spans="2:80" ht="34.5" customHeight="1" x14ac:dyDescent="0.2">
      <c r="B7" s="338"/>
      <c r="C7" s="402"/>
      <c r="D7" s="329"/>
      <c r="E7" s="329"/>
      <c r="F7" s="352"/>
      <c r="G7" s="352"/>
      <c r="H7" s="353"/>
      <c r="I7" s="358"/>
      <c r="J7" s="358"/>
      <c r="K7" s="359"/>
      <c r="L7" s="312" t="s">
        <v>28</v>
      </c>
      <c r="M7" s="312"/>
      <c r="N7" s="313"/>
      <c r="O7" s="312" t="s">
        <v>29</v>
      </c>
      <c r="P7" s="312"/>
      <c r="Q7" s="312"/>
      <c r="R7" s="313"/>
      <c r="S7" s="331"/>
      <c r="T7" s="331"/>
      <c r="U7" s="329"/>
      <c r="V7" s="398"/>
      <c r="W7" s="400"/>
      <c r="X7" s="325"/>
      <c r="Y7" s="314"/>
      <c r="Z7" s="314"/>
      <c r="AA7" s="315"/>
      <c r="AB7" s="331"/>
      <c r="AC7" s="331"/>
      <c r="AD7" s="329"/>
      <c r="AE7" s="325"/>
      <c r="AF7" s="325"/>
      <c r="AG7" s="325"/>
      <c r="AH7" s="320"/>
      <c r="AI7" s="321"/>
      <c r="AJ7" s="314"/>
      <c r="AK7" s="315"/>
      <c r="AL7" s="314"/>
      <c r="AM7" s="315"/>
      <c r="AN7" s="305"/>
      <c r="AO7" s="306"/>
      <c r="AP7" s="303" t="s">
        <v>30</v>
      </c>
      <c r="AQ7" s="304"/>
      <c r="AR7" s="303" t="s">
        <v>31</v>
      </c>
      <c r="AS7" s="304"/>
      <c r="AT7" s="303" t="s">
        <v>32</v>
      </c>
      <c r="AU7" s="304"/>
      <c r="AV7" s="299"/>
      <c r="AW7" s="300"/>
      <c r="AX7" s="282"/>
      <c r="AY7" s="283"/>
      <c r="AZ7" s="286" t="s">
        <v>33</v>
      </c>
      <c r="BA7" s="287"/>
      <c r="BB7" s="293" t="s">
        <v>34</v>
      </c>
      <c r="BC7" s="294"/>
      <c r="BD7" s="282"/>
      <c r="BE7" s="283"/>
      <c r="BF7" s="342"/>
      <c r="BG7" s="346"/>
      <c r="BH7" s="347"/>
      <c r="BI7" s="382"/>
      <c r="BJ7" s="383"/>
      <c r="BK7" s="388"/>
      <c r="BL7" s="389"/>
      <c r="BM7" s="393" t="s">
        <v>60</v>
      </c>
      <c r="BN7" s="389"/>
      <c r="BO7" s="372"/>
      <c r="BP7" s="334"/>
      <c r="BQ7" s="335"/>
      <c r="BR7" s="367"/>
      <c r="BS7" s="368"/>
      <c r="BT7" s="282"/>
      <c r="BU7" s="283"/>
      <c r="BV7" s="342"/>
      <c r="BW7" s="375"/>
      <c r="BX7" s="376"/>
    </row>
    <row r="8" spans="2:80" ht="70.5" customHeight="1" x14ac:dyDescent="0.2">
      <c r="B8" s="338"/>
      <c r="C8" s="402"/>
      <c r="D8" s="329"/>
      <c r="E8" s="329"/>
      <c r="F8" s="354"/>
      <c r="G8" s="354"/>
      <c r="H8" s="355"/>
      <c r="I8" s="360"/>
      <c r="J8" s="360"/>
      <c r="K8" s="361"/>
      <c r="L8" s="316"/>
      <c r="M8" s="316"/>
      <c r="N8" s="317"/>
      <c r="O8" s="316"/>
      <c r="P8" s="316"/>
      <c r="Q8" s="316"/>
      <c r="R8" s="317"/>
      <c r="S8" s="331"/>
      <c r="T8" s="331"/>
      <c r="U8" s="329"/>
      <c r="V8" s="398"/>
      <c r="W8" s="400"/>
      <c r="X8" s="325"/>
      <c r="Y8" s="316"/>
      <c r="Z8" s="316"/>
      <c r="AA8" s="317"/>
      <c r="AB8" s="331"/>
      <c r="AC8" s="331"/>
      <c r="AD8" s="329"/>
      <c r="AE8" s="325"/>
      <c r="AF8" s="325"/>
      <c r="AG8" s="325"/>
      <c r="AH8" s="322"/>
      <c r="AI8" s="323"/>
      <c r="AJ8" s="316"/>
      <c r="AK8" s="317"/>
      <c r="AL8" s="316"/>
      <c r="AM8" s="317"/>
      <c r="AN8" s="307"/>
      <c r="AO8" s="308"/>
      <c r="AP8" s="307"/>
      <c r="AQ8" s="308"/>
      <c r="AR8" s="307"/>
      <c r="AS8" s="308"/>
      <c r="AT8" s="307"/>
      <c r="AU8" s="308"/>
      <c r="AV8" s="301"/>
      <c r="AW8" s="302"/>
      <c r="AX8" s="284"/>
      <c r="AY8" s="285"/>
      <c r="AZ8" s="288"/>
      <c r="BA8" s="289"/>
      <c r="BB8" s="295"/>
      <c r="BC8" s="296"/>
      <c r="BD8" s="284"/>
      <c r="BE8" s="285"/>
      <c r="BF8" s="342"/>
      <c r="BG8" s="348"/>
      <c r="BH8" s="349"/>
      <c r="BI8" s="384"/>
      <c r="BJ8" s="385"/>
      <c r="BK8" s="390"/>
      <c r="BL8" s="391"/>
      <c r="BM8" s="340"/>
      <c r="BN8" s="341"/>
      <c r="BO8" s="372"/>
      <c r="BP8" s="336"/>
      <c r="BQ8" s="337"/>
      <c r="BR8" s="369"/>
      <c r="BS8" s="370"/>
      <c r="BT8" s="284"/>
      <c r="BU8" s="285"/>
      <c r="BV8" s="342"/>
      <c r="BW8" s="377"/>
      <c r="BX8" s="378"/>
    </row>
    <row r="9" spans="2:80" ht="27.75" customHeight="1" x14ac:dyDescent="0.2">
      <c r="B9" s="338"/>
      <c r="C9" s="402"/>
      <c r="D9" s="403"/>
      <c r="E9" s="403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331"/>
      <c r="T9" s="331"/>
      <c r="U9" s="329"/>
      <c r="V9" s="398"/>
      <c r="W9" s="400"/>
      <c r="X9" s="325"/>
      <c r="Y9" s="24" t="s">
        <v>35</v>
      </c>
      <c r="Z9" s="4" t="s">
        <v>0</v>
      </c>
      <c r="AA9" s="37" t="s">
        <v>2</v>
      </c>
      <c r="AB9" s="331"/>
      <c r="AC9" s="331"/>
      <c r="AD9" s="329"/>
      <c r="AE9" s="325"/>
      <c r="AF9" s="325"/>
      <c r="AG9" s="325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399"/>
      <c r="W10" s="401"/>
      <c r="X10" s="339"/>
      <c r="Y10" s="17">
        <v>21</v>
      </c>
      <c r="Z10" s="17">
        <v>22</v>
      </c>
      <c r="AA10" s="18">
        <v>23</v>
      </c>
      <c r="AB10" s="44"/>
      <c r="AC10" s="397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26" t="s">
        <v>3</v>
      </c>
      <c r="C22" s="327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09" t="s">
        <v>74</v>
      </c>
      <c r="N1" s="409"/>
      <c r="O1" s="409"/>
    </row>
    <row r="2" spans="1:28" ht="39" customHeight="1" x14ac:dyDescent="0.3">
      <c r="C2" s="410" t="s">
        <v>75</v>
      </c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</row>
    <row r="3" spans="1:28" ht="22.5" customHeight="1" x14ac:dyDescent="0.3">
      <c r="C3" s="411" t="s">
        <v>99</v>
      </c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411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7"/>
      <c r="B5" s="266" t="s">
        <v>76</v>
      </c>
      <c r="C5" s="412" t="s">
        <v>37</v>
      </c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04" t="s">
        <v>38</v>
      </c>
      <c r="Q5" s="404"/>
      <c r="R5" s="404"/>
      <c r="S5" s="404"/>
      <c r="T5" s="404"/>
      <c r="U5" s="404"/>
      <c r="V5" s="404"/>
      <c r="W5" s="404"/>
      <c r="X5" s="404"/>
      <c r="Y5" s="404"/>
      <c r="Z5" s="404"/>
      <c r="AA5" s="404"/>
      <c r="AB5" s="404"/>
    </row>
    <row r="6" spans="1:28" ht="105" customHeight="1" x14ac:dyDescent="0.3">
      <c r="A6" s="408"/>
      <c r="B6" s="266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5" t="s">
        <v>94</v>
      </c>
      <c r="B18" s="406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394" t="s">
        <v>5</v>
      </c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395" t="s">
        <v>113</v>
      </c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96" t="s">
        <v>4</v>
      </c>
      <c r="T3" s="396"/>
      <c r="U3" s="396"/>
      <c r="V3" s="11"/>
      <c r="W3" s="11"/>
      <c r="X3" s="11"/>
      <c r="Y3" s="11"/>
      <c r="Z3" s="11"/>
      <c r="AA3" s="11"/>
      <c r="AB3" s="11"/>
      <c r="AC3" s="396"/>
      <c r="AD3" s="396"/>
      <c r="AE3" s="396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38" t="s">
        <v>1</v>
      </c>
      <c r="C4" s="402" t="s">
        <v>6</v>
      </c>
      <c r="D4" s="328" t="s">
        <v>7</v>
      </c>
      <c r="E4" s="328" t="s">
        <v>8</v>
      </c>
      <c r="F4" s="425" t="s">
        <v>9</v>
      </c>
      <c r="G4" s="350"/>
      <c r="H4" s="350"/>
      <c r="I4" s="350"/>
      <c r="J4" s="428" t="s">
        <v>10</v>
      </c>
      <c r="K4" s="356"/>
      <c r="L4" s="356"/>
      <c r="M4" s="356"/>
      <c r="N4" s="467" t="s">
        <v>103</v>
      </c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79"/>
      <c r="AT4" s="379"/>
      <c r="AU4" s="379"/>
      <c r="AV4" s="379"/>
      <c r="AW4" s="379"/>
      <c r="AX4" s="379"/>
      <c r="AY4" s="379"/>
      <c r="AZ4" s="379"/>
      <c r="BA4" s="379"/>
      <c r="BB4" s="379"/>
      <c r="BC4" s="379"/>
      <c r="BD4" s="379"/>
      <c r="BE4" s="379"/>
      <c r="BF4" s="379"/>
      <c r="BG4" s="379"/>
      <c r="BH4" s="379"/>
      <c r="BI4" s="379"/>
      <c r="BJ4" s="379"/>
      <c r="BK4" s="379"/>
      <c r="BL4" s="379"/>
      <c r="BM4" s="379"/>
      <c r="BN4" s="379"/>
      <c r="BO4" s="379"/>
      <c r="BP4" s="379"/>
      <c r="BQ4" s="379"/>
      <c r="BR4" s="379"/>
      <c r="BS4" s="379"/>
      <c r="BT4" s="379"/>
      <c r="BU4" s="379"/>
      <c r="BV4" s="379"/>
      <c r="BW4" s="12"/>
      <c r="BX4" s="12"/>
      <c r="BY4" s="468" t="s">
        <v>11</v>
      </c>
      <c r="BZ4" s="468"/>
      <c r="CA4" s="468"/>
      <c r="CB4" s="467" t="s">
        <v>104</v>
      </c>
      <c r="CC4" s="379"/>
      <c r="CD4" s="379"/>
      <c r="CE4" s="379"/>
      <c r="CF4" s="379"/>
      <c r="CG4" s="379"/>
      <c r="CH4" s="379"/>
      <c r="CI4" s="379"/>
      <c r="CJ4" s="379"/>
      <c r="CK4" s="379"/>
      <c r="CL4" s="379"/>
      <c r="CM4" s="379"/>
      <c r="CN4" s="379"/>
      <c r="CO4" s="379"/>
      <c r="CP4" s="379"/>
      <c r="CQ4" s="379"/>
      <c r="CR4" s="12"/>
      <c r="CS4" s="12"/>
      <c r="CT4" s="12"/>
      <c r="CU4" s="12"/>
      <c r="CV4" s="448" t="s">
        <v>12</v>
      </c>
      <c r="CW4" s="448"/>
      <c r="CX4" s="448"/>
    </row>
    <row r="5" spans="2:107" ht="25.5" customHeight="1" x14ac:dyDescent="0.2">
      <c r="B5" s="338"/>
      <c r="C5" s="402"/>
      <c r="D5" s="329"/>
      <c r="E5" s="329"/>
      <c r="F5" s="426"/>
      <c r="G5" s="352"/>
      <c r="H5" s="352"/>
      <c r="I5" s="352"/>
      <c r="J5" s="429"/>
      <c r="K5" s="358"/>
      <c r="L5" s="358"/>
      <c r="M5" s="358"/>
      <c r="N5" s="449" t="s">
        <v>13</v>
      </c>
      <c r="O5" s="450"/>
      <c r="P5" s="450"/>
      <c r="Q5" s="450"/>
      <c r="R5" s="450"/>
      <c r="S5" s="450"/>
      <c r="T5" s="450"/>
      <c r="U5" s="450"/>
      <c r="V5" s="450"/>
      <c r="W5" s="450"/>
      <c r="X5" s="450"/>
      <c r="Y5" s="450"/>
      <c r="Z5" s="450"/>
      <c r="AA5" s="450"/>
      <c r="AB5" s="450"/>
      <c r="AC5" s="450"/>
      <c r="AD5" s="450"/>
      <c r="AE5" s="450"/>
      <c r="AF5" s="450"/>
      <c r="AG5" s="450"/>
      <c r="AH5" s="450"/>
      <c r="AI5" s="450"/>
      <c r="AJ5" s="450"/>
      <c r="AK5" s="450"/>
      <c r="AL5" s="450"/>
      <c r="AM5" s="450"/>
      <c r="AN5" s="450"/>
      <c r="AO5" s="450"/>
      <c r="AP5" s="450"/>
      <c r="AQ5" s="450"/>
      <c r="AR5" s="450"/>
      <c r="AS5" s="450"/>
      <c r="AT5" s="451"/>
      <c r="AU5" s="452" t="s">
        <v>14</v>
      </c>
      <c r="AV5" s="343"/>
      <c r="AW5" s="343"/>
      <c r="AX5" s="343"/>
      <c r="AY5" s="343"/>
      <c r="AZ5" s="343"/>
      <c r="BA5" s="343"/>
      <c r="BB5" s="343"/>
      <c r="BC5" s="343"/>
      <c r="BD5" s="343"/>
      <c r="BE5" s="343"/>
      <c r="BF5" s="343"/>
      <c r="BG5" s="277" t="s">
        <v>105</v>
      </c>
      <c r="BH5" s="278"/>
      <c r="BI5" s="278"/>
      <c r="BJ5" s="278"/>
      <c r="BK5" s="278"/>
      <c r="BL5" s="278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42" t="s">
        <v>15</v>
      </c>
      <c r="BY5" s="468"/>
      <c r="BZ5" s="468"/>
      <c r="CA5" s="468"/>
      <c r="CB5" s="279" t="s">
        <v>14</v>
      </c>
      <c r="CC5" s="443"/>
      <c r="CD5" s="443"/>
      <c r="CE5" s="443"/>
      <c r="CF5" s="443"/>
      <c r="CG5" s="443"/>
      <c r="CH5" s="290"/>
      <c r="CI5" s="291"/>
      <c r="CJ5" s="292"/>
      <c r="CK5" s="40"/>
      <c r="CL5" s="290" t="s">
        <v>106</v>
      </c>
      <c r="CM5" s="291"/>
      <c r="CN5" s="291"/>
      <c r="CO5" s="291"/>
      <c r="CP5" s="291"/>
      <c r="CQ5" s="291"/>
      <c r="CR5" s="291"/>
      <c r="CS5" s="291"/>
      <c r="CT5" s="291"/>
      <c r="CU5" s="342" t="s">
        <v>16</v>
      </c>
      <c r="CV5" s="448"/>
      <c r="CW5" s="448"/>
      <c r="CX5" s="448"/>
    </row>
    <row r="6" spans="2:107" ht="37.5" customHeight="1" x14ac:dyDescent="0.2">
      <c r="B6" s="338"/>
      <c r="C6" s="402"/>
      <c r="D6" s="329"/>
      <c r="E6" s="329"/>
      <c r="F6" s="426"/>
      <c r="G6" s="352"/>
      <c r="H6" s="352"/>
      <c r="I6" s="352"/>
      <c r="J6" s="429"/>
      <c r="K6" s="358"/>
      <c r="L6" s="358"/>
      <c r="M6" s="358"/>
      <c r="N6" s="362" t="s">
        <v>17</v>
      </c>
      <c r="O6" s="363"/>
      <c r="P6" s="363"/>
      <c r="Q6" s="363"/>
      <c r="R6" s="363"/>
      <c r="S6" s="363"/>
      <c r="T6" s="363"/>
      <c r="U6" s="363"/>
      <c r="V6" s="330" t="s">
        <v>107</v>
      </c>
      <c r="W6" s="330" t="s">
        <v>66</v>
      </c>
      <c r="X6" s="328" t="s">
        <v>67</v>
      </c>
      <c r="Y6" s="324" t="s">
        <v>108</v>
      </c>
      <c r="Z6" s="324" t="s">
        <v>18</v>
      </c>
      <c r="AA6" s="324" t="s">
        <v>42</v>
      </c>
      <c r="AB6" s="433" t="s">
        <v>19</v>
      </c>
      <c r="AC6" s="312"/>
      <c r="AD6" s="312"/>
      <c r="AE6" s="312"/>
      <c r="AF6" s="330" t="s">
        <v>68</v>
      </c>
      <c r="AG6" s="330" t="s">
        <v>66</v>
      </c>
      <c r="AH6" s="328" t="s">
        <v>67</v>
      </c>
      <c r="AI6" s="324" t="s">
        <v>61</v>
      </c>
      <c r="AJ6" s="324" t="s">
        <v>18</v>
      </c>
      <c r="AK6" s="324" t="s">
        <v>43</v>
      </c>
      <c r="AL6" s="453" t="s">
        <v>20</v>
      </c>
      <c r="AM6" s="318"/>
      <c r="AN6" s="319"/>
      <c r="AO6" s="433" t="s">
        <v>69</v>
      </c>
      <c r="AP6" s="312"/>
      <c r="AQ6" s="313"/>
      <c r="AR6" s="433" t="s">
        <v>21</v>
      </c>
      <c r="AS6" s="312"/>
      <c r="AT6" s="313"/>
      <c r="AU6" s="469" t="s">
        <v>36</v>
      </c>
      <c r="AV6" s="303"/>
      <c r="AW6" s="304"/>
      <c r="AX6" s="438" t="s">
        <v>22</v>
      </c>
      <c r="AY6" s="280"/>
      <c r="AZ6" s="280"/>
      <c r="BA6" s="280"/>
      <c r="BB6" s="280"/>
      <c r="BC6" s="280"/>
      <c r="BD6" s="280"/>
      <c r="BE6" s="280"/>
      <c r="BF6" s="281"/>
      <c r="BG6" s="439" t="s">
        <v>23</v>
      </c>
      <c r="BH6" s="280"/>
      <c r="BI6" s="281"/>
      <c r="BJ6" s="438" t="s">
        <v>24</v>
      </c>
      <c r="BK6" s="280"/>
      <c r="BL6" s="281"/>
      <c r="BM6" s="442" t="s">
        <v>25</v>
      </c>
      <c r="BN6" s="442"/>
      <c r="BO6" s="442"/>
      <c r="BP6" s="442"/>
      <c r="BQ6" s="442"/>
      <c r="BR6" s="442"/>
      <c r="BS6" s="442"/>
      <c r="BT6" s="442" t="s">
        <v>26</v>
      </c>
      <c r="BU6" s="442"/>
      <c r="BV6" s="290"/>
      <c r="BW6" s="443" t="s">
        <v>115</v>
      </c>
      <c r="BX6" s="342"/>
      <c r="BY6" s="468"/>
      <c r="BZ6" s="468"/>
      <c r="CA6" s="468"/>
      <c r="CB6" s="380" t="s">
        <v>62</v>
      </c>
      <c r="CC6" s="380"/>
      <c r="CD6" s="381"/>
      <c r="CE6" s="392" t="s">
        <v>63</v>
      </c>
      <c r="CF6" s="386"/>
      <c r="CG6" s="387"/>
      <c r="CH6" s="460" t="s">
        <v>59</v>
      </c>
      <c r="CI6" s="461"/>
      <c r="CJ6" s="462"/>
      <c r="CK6" s="371" t="s">
        <v>65</v>
      </c>
      <c r="CL6" s="457" t="s">
        <v>70</v>
      </c>
      <c r="CM6" s="458"/>
      <c r="CN6" s="458"/>
      <c r="CO6" s="459" t="s">
        <v>27</v>
      </c>
      <c r="CP6" s="459"/>
      <c r="CQ6" s="459"/>
      <c r="CR6" s="438" t="s">
        <v>26</v>
      </c>
      <c r="CS6" s="280"/>
      <c r="CT6" s="280"/>
      <c r="CU6" s="342"/>
      <c r="CV6" s="448"/>
      <c r="CW6" s="448"/>
      <c r="CX6" s="448"/>
    </row>
    <row r="7" spans="2:107" ht="34.5" customHeight="1" x14ac:dyDescent="0.2">
      <c r="B7" s="338"/>
      <c r="C7" s="402"/>
      <c r="D7" s="329"/>
      <c r="E7" s="329"/>
      <c r="F7" s="426"/>
      <c r="G7" s="352"/>
      <c r="H7" s="352"/>
      <c r="I7" s="352"/>
      <c r="J7" s="429"/>
      <c r="K7" s="358"/>
      <c r="L7" s="358"/>
      <c r="M7" s="358"/>
      <c r="N7" s="433" t="s">
        <v>28</v>
      </c>
      <c r="O7" s="312"/>
      <c r="P7" s="312"/>
      <c r="Q7" s="312"/>
      <c r="R7" s="433" t="s">
        <v>29</v>
      </c>
      <c r="S7" s="312"/>
      <c r="T7" s="312"/>
      <c r="U7" s="312"/>
      <c r="V7" s="331"/>
      <c r="W7" s="331"/>
      <c r="X7" s="329"/>
      <c r="Y7" s="398"/>
      <c r="Z7" s="400"/>
      <c r="AA7" s="325"/>
      <c r="AB7" s="456"/>
      <c r="AC7" s="314"/>
      <c r="AD7" s="314"/>
      <c r="AE7" s="314"/>
      <c r="AF7" s="331"/>
      <c r="AG7" s="331"/>
      <c r="AH7" s="329"/>
      <c r="AI7" s="325"/>
      <c r="AJ7" s="325"/>
      <c r="AK7" s="325"/>
      <c r="AL7" s="454"/>
      <c r="AM7" s="320"/>
      <c r="AN7" s="321"/>
      <c r="AO7" s="456"/>
      <c r="AP7" s="314"/>
      <c r="AQ7" s="315"/>
      <c r="AR7" s="456"/>
      <c r="AS7" s="314"/>
      <c r="AT7" s="315"/>
      <c r="AU7" s="470"/>
      <c r="AV7" s="305"/>
      <c r="AW7" s="306"/>
      <c r="AX7" s="435" t="s">
        <v>30</v>
      </c>
      <c r="AY7" s="435"/>
      <c r="AZ7" s="435"/>
      <c r="BA7" s="435" t="s">
        <v>31</v>
      </c>
      <c r="BB7" s="435"/>
      <c r="BC7" s="435"/>
      <c r="BD7" s="435" t="s">
        <v>32</v>
      </c>
      <c r="BE7" s="435"/>
      <c r="BF7" s="435"/>
      <c r="BG7" s="440"/>
      <c r="BH7" s="282"/>
      <c r="BI7" s="283"/>
      <c r="BJ7" s="440"/>
      <c r="BK7" s="282"/>
      <c r="BL7" s="283"/>
      <c r="BM7" s="436" t="s">
        <v>33</v>
      </c>
      <c r="BN7" s="436"/>
      <c r="BO7" s="436"/>
      <c r="BP7" s="444" t="s">
        <v>115</v>
      </c>
      <c r="BQ7" s="463" t="s">
        <v>34</v>
      </c>
      <c r="BR7" s="463"/>
      <c r="BS7" s="463"/>
      <c r="BT7" s="442"/>
      <c r="BU7" s="442"/>
      <c r="BV7" s="290"/>
      <c r="BW7" s="443"/>
      <c r="BX7" s="342"/>
      <c r="BY7" s="468"/>
      <c r="BZ7" s="468"/>
      <c r="CA7" s="468"/>
      <c r="CB7" s="382"/>
      <c r="CC7" s="382"/>
      <c r="CD7" s="383"/>
      <c r="CE7" s="393"/>
      <c r="CF7" s="388"/>
      <c r="CG7" s="389"/>
      <c r="CH7" s="464" t="s">
        <v>60</v>
      </c>
      <c r="CI7" s="465"/>
      <c r="CJ7" s="466"/>
      <c r="CK7" s="372"/>
      <c r="CL7" s="458"/>
      <c r="CM7" s="458"/>
      <c r="CN7" s="458"/>
      <c r="CO7" s="459"/>
      <c r="CP7" s="459"/>
      <c r="CQ7" s="459"/>
      <c r="CR7" s="440"/>
      <c r="CS7" s="282"/>
      <c r="CT7" s="282"/>
      <c r="CU7" s="342"/>
      <c r="CV7" s="448"/>
      <c r="CW7" s="448"/>
      <c r="CX7" s="448"/>
    </row>
    <row r="8" spans="2:107" ht="45.75" customHeight="1" x14ac:dyDescent="0.2">
      <c r="B8" s="338"/>
      <c r="C8" s="402"/>
      <c r="D8" s="329"/>
      <c r="E8" s="329"/>
      <c r="F8" s="427"/>
      <c r="G8" s="354"/>
      <c r="H8" s="354"/>
      <c r="I8" s="354"/>
      <c r="J8" s="430"/>
      <c r="K8" s="360"/>
      <c r="L8" s="360"/>
      <c r="M8" s="360"/>
      <c r="N8" s="434"/>
      <c r="O8" s="316"/>
      <c r="P8" s="316"/>
      <c r="Q8" s="316"/>
      <c r="R8" s="434"/>
      <c r="S8" s="316"/>
      <c r="T8" s="316"/>
      <c r="U8" s="316"/>
      <c r="V8" s="331"/>
      <c r="W8" s="331"/>
      <c r="X8" s="329"/>
      <c r="Y8" s="398"/>
      <c r="Z8" s="400"/>
      <c r="AA8" s="325"/>
      <c r="AB8" s="456"/>
      <c r="AC8" s="314"/>
      <c r="AD8" s="314"/>
      <c r="AE8" s="314"/>
      <c r="AF8" s="331"/>
      <c r="AG8" s="331"/>
      <c r="AH8" s="329"/>
      <c r="AI8" s="325"/>
      <c r="AJ8" s="325"/>
      <c r="AK8" s="325"/>
      <c r="AL8" s="455"/>
      <c r="AM8" s="322"/>
      <c r="AN8" s="323"/>
      <c r="AO8" s="456"/>
      <c r="AP8" s="314"/>
      <c r="AQ8" s="315"/>
      <c r="AR8" s="434"/>
      <c r="AS8" s="316"/>
      <c r="AT8" s="317"/>
      <c r="AU8" s="471"/>
      <c r="AV8" s="307"/>
      <c r="AW8" s="308"/>
      <c r="AX8" s="435"/>
      <c r="AY8" s="435"/>
      <c r="AZ8" s="435"/>
      <c r="BA8" s="435"/>
      <c r="BB8" s="435"/>
      <c r="BC8" s="435"/>
      <c r="BD8" s="435"/>
      <c r="BE8" s="435"/>
      <c r="BF8" s="435"/>
      <c r="BG8" s="441"/>
      <c r="BH8" s="284"/>
      <c r="BI8" s="285"/>
      <c r="BJ8" s="441"/>
      <c r="BK8" s="284"/>
      <c r="BL8" s="285"/>
      <c r="BM8" s="436"/>
      <c r="BN8" s="436"/>
      <c r="BO8" s="436"/>
      <c r="BP8" s="445"/>
      <c r="BQ8" s="463"/>
      <c r="BR8" s="463"/>
      <c r="BS8" s="463"/>
      <c r="BT8" s="442"/>
      <c r="BU8" s="442"/>
      <c r="BV8" s="290"/>
      <c r="BW8" s="443"/>
      <c r="BX8" s="342"/>
      <c r="BY8" s="468"/>
      <c r="BZ8" s="468"/>
      <c r="CA8" s="468"/>
      <c r="CB8" s="384"/>
      <c r="CC8" s="384"/>
      <c r="CD8" s="385"/>
      <c r="CE8" s="437"/>
      <c r="CF8" s="390"/>
      <c r="CG8" s="391"/>
      <c r="CH8" s="447"/>
      <c r="CI8" s="340"/>
      <c r="CJ8" s="341"/>
      <c r="CK8" s="372"/>
      <c r="CL8" s="458"/>
      <c r="CM8" s="458"/>
      <c r="CN8" s="458"/>
      <c r="CO8" s="459"/>
      <c r="CP8" s="459"/>
      <c r="CQ8" s="459"/>
      <c r="CR8" s="441"/>
      <c r="CS8" s="284"/>
      <c r="CT8" s="284"/>
      <c r="CU8" s="342"/>
      <c r="CV8" s="448"/>
      <c r="CW8" s="448"/>
      <c r="CX8" s="448"/>
    </row>
    <row r="9" spans="2:107" ht="21.75" customHeight="1" x14ac:dyDescent="0.2">
      <c r="B9" s="338"/>
      <c r="C9" s="402"/>
      <c r="D9" s="329"/>
      <c r="E9" s="329"/>
      <c r="F9" s="419" t="s">
        <v>35</v>
      </c>
      <c r="G9" s="421" t="s">
        <v>109</v>
      </c>
      <c r="H9" s="422"/>
      <c r="I9" s="422"/>
      <c r="J9" s="419" t="s">
        <v>35</v>
      </c>
      <c r="K9" s="421" t="s">
        <v>109</v>
      </c>
      <c r="L9" s="422"/>
      <c r="M9" s="422"/>
      <c r="N9" s="419" t="s">
        <v>35</v>
      </c>
      <c r="O9" s="421" t="s">
        <v>109</v>
      </c>
      <c r="P9" s="422"/>
      <c r="Q9" s="422"/>
      <c r="R9" s="419" t="s">
        <v>35</v>
      </c>
      <c r="S9" s="421" t="s">
        <v>109</v>
      </c>
      <c r="T9" s="422"/>
      <c r="U9" s="422"/>
      <c r="V9" s="331"/>
      <c r="W9" s="331"/>
      <c r="X9" s="329"/>
      <c r="Y9" s="398"/>
      <c r="Z9" s="400"/>
      <c r="AA9" s="325"/>
      <c r="AB9" s="419" t="s">
        <v>35</v>
      </c>
      <c r="AC9" s="416" t="s">
        <v>109</v>
      </c>
      <c r="AD9" s="416"/>
      <c r="AE9" s="417"/>
      <c r="AF9" s="331"/>
      <c r="AG9" s="331"/>
      <c r="AH9" s="329"/>
      <c r="AI9" s="325"/>
      <c r="AJ9" s="325"/>
      <c r="AK9" s="325"/>
      <c r="AL9" s="419" t="s">
        <v>35</v>
      </c>
      <c r="AM9" s="417" t="s">
        <v>109</v>
      </c>
      <c r="AN9" s="418"/>
      <c r="AO9" s="419" t="s">
        <v>35</v>
      </c>
      <c r="AP9" s="417" t="s">
        <v>109</v>
      </c>
      <c r="AQ9" s="418"/>
      <c r="AR9" s="419" t="s">
        <v>35</v>
      </c>
      <c r="AS9" s="417" t="s">
        <v>109</v>
      </c>
      <c r="AT9" s="418"/>
      <c r="AU9" s="419" t="s">
        <v>35</v>
      </c>
      <c r="AV9" s="417" t="s">
        <v>109</v>
      </c>
      <c r="AW9" s="418"/>
      <c r="AX9" s="419" t="s">
        <v>35</v>
      </c>
      <c r="AY9" s="417" t="s">
        <v>109</v>
      </c>
      <c r="AZ9" s="418"/>
      <c r="BA9" s="419" t="s">
        <v>35</v>
      </c>
      <c r="BB9" s="417" t="s">
        <v>109</v>
      </c>
      <c r="BC9" s="418"/>
      <c r="BD9" s="419" t="s">
        <v>35</v>
      </c>
      <c r="BE9" s="417" t="s">
        <v>109</v>
      </c>
      <c r="BF9" s="418"/>
      <c r="BG9" s="415" t="s">
        <v>35</v>
      </c>
      <c r="BH9" s="416" t="s">
        <v>109</v>
      </c>
      <c r="BI9" s="416"/>
      <c r="BJ9" s="415" t="s">
        <v>35</v>
      </c>
      <c r="BK9" s="416" t="s">
        <v>109</v>
      </c>
      <c r="BL9" s="416"/>
      <c r="BM9" s="415" t="s">
        <v>35</v>
      </c>
      <c r="BN9" s="416" t="s">
        <v>109</v>
      </c>
      <c r="BO9" s="416"/>
      <c r="BP9" s="445"/>
      <c r="BQ9" s="415" t="s">
        <v>35</v>
      </c>
      <c r="BR9" s="416" t="s">
        <v>109</v>
      </c>
      <c r="BS9" s="416"/>
      <c r="BT9" s="415" t="s">
        <v>35</v>
      </c>
      <c r="BU9" s="416" t="s">
        <v>109</v>
      </c>
      <c r="BV9" s="417"/>
      <c r="BW9" s="443"/>
      <c r="BX9" s="342"/>
      <c r="BY9" s="415" t="s">
        <v>35</v>
      </c>
      <c r="BZ9" s="416" t="s">
        <v>109</v>
      </c>
      <c r="CA9" s="416"/>
      <c r="CB9" s="415" t="s">
        <v>35</v>
      </c>
      <c r="CC9" s="416" t="s">
        <v>109</v>
      </c>
      <c r="CD9" s="416"/>
      <c r="CE9" s="415" t="s">
        <v>35</v>
      </c>
      <c r="CF9" s="416" t="s">
        <v>109</v>
      </c>
      <c r="CG9" s="416"/>
      <c r="CH9" s="415" t="s">
        <v>35</v>
      </c>
      <c r="CI9" s="416" t="s">
        <v>109</v>
      </c>
      <c r="CJ9" s="416"/>
      <c r="CK9" s="414" t="s">
        <v>110</v>
      </c>
      <c r="CL9" s="415" t="s">
        <v>35</v>
      </c>
      <c r="CM9" s="416" t="s">
        <v>109</v>
      </c>
      <c r="CN9" s="416"/>
      <c r="CO9" s="415" t="s">
        <v>35</v>
      </c>
      <c r="CP9" s="416" t="s">
        <v>109</v>
      </c>
      <c r="CQ9" s="416"/>
      <c r="CR9" s="424" t="s">
        <v>35</v>
      </c>
      <c r="CS9" s="431" t="s">
        <v>109</v>
      </c>
      <c r="CT9" s="432"/>
      <c r="CU9" s="342"/>
      <c r="CV9" s="415" t="s">
        <v>35</v>
      </c>
      <c r="CW9" s="416" t="s">
        <v>109</v>
      </c>
      <c r="CX9" s="416"/>
      <c r="CY9" s="423" t="s">
        <v>111</v>
      </c>
      <c r="CZ9" s="423"/>
      <c r="DA9" s="423"/>
      <c r="DB9" s="423"/>
    </row>
    <row r="10" spans="2:107" ht="22.5" customHeight="1" x14ac:dyDescent="0.2">
      <c r="B10" s="338"/>
      <c r="C10" s="402"/>
      <c r="D10" s="403"/>
      <c r="E10" s="403"/>
      <c r="F10" s="420"/>
      <c r="G10" s="24" t="s">
        <v>114</v>
      </c>
      <c r="H10" s="23" t="s">
        <v>0</v>
      </c>
      <c r="I10" s="23" t="s">
        <v>2</v>
      </c>
      <c r="J10" s="420"/>
      <c r="K10" s="24" t="s">
        <v>114</v>
      </c>
      <c r="L10" s="23" t="s">
        <v>0</v>
      </c>
      <c r="M10" s="25" t="s">
        <v>2</v>
      </c>
      <c r="N10" s="420"/>
      <c r="O10" s="24" t="s">
        <v>114</v>
      </c>
      <c r="P10" s="4" t="s">
        <v>0</v>
      </c>
      <c r="Q10" s="25" t="s">
        <v>2</v>
      </c>
      <c r="R10" s="420"/>
      <c r="S10" s="24" t="s">
        <v>114</v>
      </c>
      <c r="T10" s="4" t="s">
        <v>0</v>
      </c>
      <c r="U10" s="37" t="s">
        <v>2</v>
      </c>
      <c r="V10" s="331"/>
      <c r="W10" s="331"/>
      <c r="X10" s="329"/>
      <c r="Y10" s="398"/>
      <c r="Z10" s="400"/>
      <c r="AA10" s="325"/>
      <c r="AB10" s="420"/>
      <c r="AC10" s="24" t="s">
        <v>114</v>
      </c>
      <c r="AD10" s="4" t="s">
        <v>0</v>
      </c>
      <c r="AE10" s="37" t="s">
        <v>2</v>
      </c>
      <c r="AF10" s="331"/>
      <c r="AG10" s="331"/>
      <c r="AH10" s="329"/>
      <c r="AI10" s="325"/>
      <c r="AJ10" s="325"/>
      <c r="AK10" s="325"/>
      <c r="AL10" s="420"/>
      <c r="AM10" s="24" t="s">
        <v>114</v>
      </c>
      <c r="AN10" s="4" t="s">
        <v>0</v>
      </c>
      <c r="AO10" s="420"/>
      <c r="AP10" s="24" t="s">
        <v>114</v>
      </c>
      <c r="AQ10" s="4" t="s">
        <v>0</v>
      </c>
      <c r="AR10" s="420"/>
      <c r="AS10" s="24" t="s">
        <v>114</v>
      </c>
      <c r="AT10" s="4" t="s">
        <v>0</v>
      </c>
      <c r="AU10" s="420"/>
      <c r="AV10" s="24" t="s">
        <v>114</v>
      </c>
      <c r="AW10" s="4" t="s">
        <v>0</v>
      </c>
      <c r="AX10" s="420"/>
      <c r="AY10" s="24" t="s">
        <v>114</v>
      </c>
      <c r="AZ10" s="4" t="s">
        <v>0</v>
      </c>
      <c r="BA10" s="420"/>
      <c r="BB10" s="24" t="s">
        <v>114</v>
      </c>
      <c r="BC10" s="4" t="s">
        <v>0</v>
      </c>
      <c r="BD10" s="420"/>
      <c r="BE10" s="24" t="s">
        <v>71</v>
      </c>
      <c r="BF10" s="13" t="s">
        <v>0</v>
      </c>
      <c r="BG10" s="415"/>
      <c r="BH10" s="24" t="s">
        <v>114</v>
      </c>
      <c r="BI10" s="13" t="s">
        <v>0</v>
      </c>
      <c r="BJ10" s="415"/>
      <c r="BK10" s="24" t="s">
        <v>114</v>
      </c>
      <c r="BL10" s="13" t="s">
        <v>0</v>
      </c>
      <c r="BM10" s="415"/>
      <c r="BN10" s="24" t="s">
        <v>114</v>
      </c>
      <c r="BO10" s="13" t="s">
        <v>0</v>
      </c>
      <c r="BP10" s="446"/>
      <c r="BQ10" s="415"/>
      <c r="BR10" s="24" t="s">
        <v>114</v>
      </c>
      <c r="BS10" s="13" t="s">
        <v>0</v>
      </c>
      <c r="BT10" s="415"/>
      <c r="BU10" s="24" t="s">
        <v>114</v>
      </c>
      <c r="BV10" s="14" t="s">
        <v>0</v>
      </c>
      <c r="BW10" s="443"/>
      <c r="BX10" s="14"/>
      <c r="BY10" s="415"/>
      <c r="BZ10" s="24" t="s">
        <v>114</v>
      </c>
      <c r="CA10" s="13" t="s">
        <v>0</v>
      </c>
      <c r="CB10" s="415"/>
      <c r="CC10" s="24" t="s">
        <v>114</v>
      </c>
      <c r="CD10" s="4" t="s">
        <v>0</v>
      </c>
      <c r="CE10" s="415"/>
      <c r="CF10" s="24" t="s">
        <v>114</v>
      </c>
      <c r="CG10" s="13" t="s">
        <v>0</v>
      </c>
      <c r="CH10" s="415"/>
      <c r="CI10" s="24" t="s">
        <v>114</v>
      </c>
      <c r="CJ10" s="13" t="s">
        <v>0</v>
      </c>
      <c r="CK10" s="414"/>
      <c r="CL10" s="415"/>
      <c r="CM10" s="24" t="s">
        <v>114</v>
      </c>
      <c r="CN10" s="13" t="s">
        <v>0</v>
      </c>
      <c r="CO10" s="415"/>
      <c r="CP10" s="24" t="s">
        <v>114</v>
      </c>
      <c r="CQ10" s="13" t="s">
        <v>0</v>
      </c>
      <c r="CR10" s="424"/>
      <c r="CS10" s="24" t="s">
        <v>71</v>
      </c>
      <c r="CT10" s="13" t="s">
        <v>0</v>
      </c>
      <c r="CU10" s="13"/>
      <c r="CV10" s="415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399"/>
      <c r="Z11" s="401"/>
      <c r="AA11" s="339"/>
      <c r="AB11" s="17">
        <v>20</v>
      </c>
      <c r="AC11" s="17">
        <v>21</v>
      </c>
      <c r="AD11" s="17">
        <v>22</v>
      </c>
      <c r="AE11" s="18">
        <v>23</v>
      </c>
      <c r="AF11" s="44"/>
      <c r="AG11" s="397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26" t="s">
        <v>3</v>
      </c>
      <c r="C23" s="327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2025-02-03T13:01:43Z</cp:lastPrinted>
  <dcterms:created xsi:type="dcterms:W3CDTF">2002-03-15T09:46:46Z</dcterms:created>
  <dcterms:modified xsi:type="dcterms:W3CDTF">2025-06-17T08:05:31Z</dcterms:modified>
</cp:coreProperties>
</file>